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bookViews>
    <workbookView xWindow="0" yWindow="0" windowWidth="22095" windowHeight="12810" tabRatio="710" firstSheet="17" activeTab="17"/>
  </bookViews>
  <sheets>
    <sheet name="สรุปงบยุทธ+ประจำ 63" sheetId="40" state="hidden" r:id="rId1"/>
    <sheet name="สรุปงบ ขับเคลื่อนยุทธ63" sheetId="39" state="hidden" r:id="rId2"/>
    <sheet name="ยุทธ1 แผนที่1" sheetId="7" state="hidden" r:id="rId3"/>
    <sheet name="ยุทธ1 แผนที่ 2" sheetId="8" state="hidden" r:id="rId4"/>
    <sheet name="ยุทธ1 แผนที่ 3" sheetId="9" state="hidden" r:id="rId5"/>
    <sheet name="ยุทธ1 แผนที่ 4" sheetId="12" state="hidden" r:id="rId6"/>
    <sheet name="ยุทธ1 แผนที่ 5" sheetId="13" state="hidden" r:id="rId7"/>
    <sheet name="ยุทธ1 แผนที่ 6" sheetId="14" state="hidden" r:id="rId8"/>
    <sheet name="ยุทธ2 แผนที่1 " sheetId="15" state="hidden" r:id="rId9"/>
    <sheet name="ยุทธ2 แผนที่2" sheetId="16" state="hidden" r:id="rId10"/>
    <sheet name="ยุทธ3  แผนที่ 1" sheetId="17" state="hidden" r:id="rId11"/>
    <sheet name="ยุทธ3  แผนที่ 2" sheetId="18" state="hidden" r:id="rId12"/>
    <sheet name="ยุทธ3  แผนที่ 3" sheetId="19" state="hidden" r:id="rId13"/>
    <sheet name="สรุปงบประมาณงานประจำ63" sheetId="38" state="hidden" r:id="rId14"/>
    <sheet name="งานประจำ ยุทธ 1" sheetId="10" state="hidden" r:id="rId15"/>
    <sheet name="งานประจำ ยุทธ 2" sheetId="20" state="hidden" r:id="rId16"/>
    <sheet name="งานประจำ ยุทธ 3" sheetId="21" state="hidden" r:id="rId17"/>
    <sheet name="ภาคผนวก" sheetId="41" r:id="rId18"/>
    <sheet name="สรุป" sheetId="4" r:id="rId19"/>
    <sheet name="ยุทธ1" sheetId="1" r:id="rId20"/>
    <sheet name="ยุทธ2" sheetId="2" r:id="rId21"/>
    <sheet name="ยุทธ3" sheetId="3" r:id="rId22"/>
    <sheet name="แบบแผน63" sheetId="6" r:id="rId23"/>
    <sheet name="จบเล่ม" sheetId="42" r:id="rId24"/>
    <sheet name="แบบ template" sheetId="5" r:id="rId25"/>
    <sheet name="สรุปงบประมาณ63" sheetId="22" r:id="rId26"/>
    <sheet name="pivot ประจำ" sheetId="35" r:id="rId27"/>
    <sheet name="สรุป ประจำ1-3" sheetId="23" r:id="rId28"/>
    <sheet name="pivot ยุทธ" sheetId="34" r:id="rId29"/>
    <sheet name="สรุป ยุทธ 1-3 " sheetId="26" r:id="rId30"/>
  </sheets>
  <definedNames>
    <definedName name="_xlnm._FilterDatabase" localSheetId="14" hidden="1">'งานประจำ ยุทธ 1'!$A$2:$T$179</definedName>
    <definedName name="_xlnm._FilterDatabase" localSheetId="15" hidden="1">'งานประจำ ยุทธ 2'!$A$2:$Q$53</definedName>
    <definedName name="_xlnm._FilterDatabase" localSheetId="16" hidden="1">'งานประจำ ยุทธ 3'!$A$2:$Q$165</definedName>
    <definedName name="_xlnm._FilterDatabase" localSheetId="4" hidden="1">'ยุทธ1 แผนที่ 3'!$A$2:$R$17</definedName>
    <definedName name="_xlnm._FilterDatabase" localSheetId="5" hidden="1">'ยุทธ1 แผนที่ 4'!$A$2:$Q$56</definedName>
    <definedName name="_xlnm._FilterDatabase" localSheetId="7" hidden="1">'ยุทธ1 แผนที่ 6'!$A$2:$Q$9</definedName>
    <definedName name="_xlnm._FilterDatabase" localSheetId="2" hidden="1">'ยุทธ1 แผนที่1'!$A$2:$Q$77</definedName>
    <definedName name="_xlnm._FilterDatabase" localSheetId="8" hidden="1">'ยุทธ2 แผนที่1 '!$A$2:$Q$48</definedName>
    <definedName name="_xlnm._FilterDatabase" localSheetId="10" hidden="1">'ยุทธ3  แผนที่ 1'!$A$2:$Q$13</definedName>
    <definedName name="_xlnm._FilterDatabase" localSheetId="11" hidden="1">'ยุทธ3  แผนที่ 2'!$A$2:$Q$23</definedName>
    <definedName name="_xlnm._FilterDatabase" localSheetId="12" hidden="1">'ยุทธ3  แผนที่ 3'!$A$2:$Q$14</definedName>
    <definedName name="_xlnm._FilterDatabase" localSheetId="27" hidden="1">'สรุป ประจำ1-3'!$A$2:$R$77</definedName>
    <definedName name="_xlnm._FilterDatabase" localSheetId="29" hidden="1">'สรุป ยุทธ 1-3 '!$A$2:$R$46</definedName>
    <definedName name="_xlnm.Print_Area" localSheetId="14">'งานประจำ ยุทธ 1'!$A$1:$Q$179</definedName>
    <definedName name="_xlnm.Print_Area" localSheetId="19">ยุทธ1!$A$1:$BN$46</definedName>
    <definedName name="_xlnm.Print_Area" localSheetId="7">'ยุทธ1 แผนที่ 6'!$A$1:$Q$9</definedName>
    <definedName name="_xlnm.Print_Area" localSheetId="20">ยุทธ2!$A$1:$BN$45</definedName>
    <definedName name="_xlnm.Print_Area" localSheetId="8">'ยุทธ2 แผนที่1 '!$A$1:$Q$48</definedName>
    <definedName name="_xlnm.Print_Area" localSheetId="21">ยุทธ3!$A$1:$AK$30</definedName>
    <definedName name="_xlnm.Print_Area" localSheetId="12">'ยุทธ3  แผนที่ 3'!$A$1:$Q$14</definedName>
    <definedName name="_xlnm.Print_Area" localSheetId="18">สรุป!$A$1:$H$10</definedName>
    <definedName name="_xlnm.Print_Titles" localSheetId="14">'งานประจำ ยุทธ 1'!$1:$2</definedName>
    <definedName name="_xlnm.Print_Titles" localSheetId="15">'งานประจำ ยุทธ 2'!$1:$2</definedName>
    <definedName name="_xlnm.Print_Titles" localSheetId="16">'งานประจำ ยุทธ 3'!$1:$2</definedName>
    <definedName name="_xlnm.Print_Titles" localSheetId="19">ยุทธ1!$3:$6</definedName>
    <definedName name="_xlnm.Print_Titles" localSheetId="4">'ยุทธ1 แผนที่ 3'!$1:$2</definedName>
    <definedName name="_xlnm.Print_Titles" localSheetId="5">'ยุทธ1 แผนที่ 4'!$1:$2</definedName>
    <definedName name="_xlnm.Print_Titles" localSheetId="6">'ยุทธ1 แผนที่ 5'!$1:$2</definedName>
    <definedName name="_xlnm.Print_Titles" localSheetId="7">'ยุทธ1 แผนที่ 6'!$1:$2</definedName>
    <definedName name="_xlnm.Print_Titles" localSheetId="2">'ยุทธ1 แผนที่1'!$1:$2</definedName>
    <definedName name="_xlnm.Print_Titles" localSheetId="20">ยุทธ2!$3:$6</definedName>
    <definedName name="_xlnm.Print_Titles" localSheetId="8">'ยุทธ2 แผนที่1 '!$1:$2</definedName>
    <definedName name="_xlnm.Print_Titles" localSheetId="21">ยุทธ3!$3:$6</definedName>
    <definedName name="_xlnm.Print_Titles" localSheetId="10">'ยุทธ3  แผนที่ 1'!$1:$2</definedName>
    <definedName name="_xlnm.Print_Titles" localSheetId="11">'ยุทธ3  แผนที่ 2'!$1:$2</definedName>
    <definedName name="_xlnm.Print_Titles" localSheetId="12">'ยุทธ3  แผนที่ 3'!$1:$2</definedName>
  </definedNames>
  <calcPr calcId="152511"/>
  <pivotCaches>
    <pivotCache cacheId="0" r:id="rId31"/>
    <pivotCache cacheId="1" r:id="rId3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0" l="1"/>
  <c r="L17" i="12" l="1"/>
  <c r="L20" i="7"/>
  <c r="F7" i="38" l="1"/>
  <c r="E7" i="38"/>
  <c r="D7" i="38"/>
  <c r="C7" i="38"/>
  <c r="B7" i="38"/>
  <c r="G24" i="22"/>
  <c r="G23" i="22"/>
  <c r="G22" i="22"/>
  <c r="G21" i="22"/>
  <c r="L8" i="21"/>
  <c r="M3" i="18"/>
  <c r="L3" i="18"/>
  <c r="L4" i="18"/>
  <c r="H24" i="22" l="1"/>
  <c r="L112" i="21"/>
  <c r="L110" i="21"/>
  <c r="L94" i="21"/>
  <c r="L96" i="21"/>
  <c r="L98" i="21"/>
  <c r="L100" i="21"/>
  <c r="L102" i="21"/>
  <c r="L104" i="21"/>
  <c r="L106" i="21"/>
  <c r="L108" i="21"/>
  <c r="L27" i="20"/>
  <c r="L91" i="21" l="1"/>
  <c r="L46" i="21"/>
  <c r="L37" i="21"/>
  <c r="L20" i="21"/>
  <c r="L44" i="10"/>
  <c r="L42" i="10"/>
  <c r="L34" i="10"/>
  <c r="L26" i="10"/>
  <c r="L6" i="17"/>
  <c r="L4" i="17" s="1"/>
  <c r="L22" i="15"/>
  <c r="L15" i="15"/>
  <c r="L4" i="14"/>
  <c r="L3" i="14" s="1"/>
  <c r="L51" i="12"/>
  <c r="L15" i="9"/>
  <c r="L9" i="9"/>
  <c r="L53" i="7" l="1"/>
  <c r="L30" i="7"/>
  <c r="L4" i="7" s="1"/>
  <c r="O13" i="15" l="1"/>
  <c r="L12" i="15"/>
  <c r="O12" i="15" l="1"/>
  <c r="L7" i="15"/>
  <c r="L6" i="15" s="1"/>
  <c r="L95" i="10"/>
  <c r="L67" i="10"/>
  <c r="L6" i="10" s="1"/>
  <c r="L32" i="10"/>
  <c r="P22" i="22" l="1"/>
  <c r="P23" i="22"/>
  <c r="P24" i="22"/>
  <c r="P21" i="22"/>
  <c r="O22" i="22"/>
  <c r="O23" i="22"/>
  <c r="O24" i="22"/>
  <c r="O21" i="22"/>
  <c r="N22" i="22"/>
  <c r="N23" i="22"/>
  <c r="N24" i="22"/>
  <c r="N21" i="22"/>
  <c r="M22" i="22"/>
  <c r="M23" i="22"/>
  <c r="M24" i="22"/>
  <c r="M21" i="22"/>
  <c r="L22" i="22"/>
  <c r="L23" i="22"/>
  <c r="L24" i="22"/>
  <c r="L21" i="22"/>
  <c r="K22" i="22"/>
  <c r="K23" i="22"/>
  <c r="K24" i="22"/>
  <c r="K21" i="22"/>
  <c r="J22" i="22"/>
  <c r="J23" i="22"/>
  <c r="J24" i="22"/>
  <c r="J21" i="22"/>
  <c r="I22" i="22"/>
  <c r="I23" i="22"/>
  <c r="I24" i="22"/>
  <c r="I21" i="22"/>
  <c r="H22" i="22"/>
  <c r="Q22" i="22" s="1"/>
  <c r="H23" i="22"/>
  <c r="H21" i="22"/>
  <c r="F24" i="22"/>
  <c r="E24" i="22"/>
  <c r="D24" i="22"/>
  <c r="C24" i="22"/>
  <c r="B24" i="22"/>
  <c r="F16" i="22"/>
  <c r="E16" i="22"/>
  <c r="D16" i="22"/>
  <c r="C16" i="22"/>
  <c r="B16" i="22"/>
  <c r="Q21" i="22" l="1"/>
  <c r="Q24" i="22"/>
  <c r="Q23" i="22"/>
  <c r="L45" i="21"/>
  <c r="L44" i="21"/>
  <c r="Q25" i="22" l="1"/>
  <c r="G25" i="22"/>
  <c r="O25" i="22"/>
  <c r="M25" i="22"/>
  <c r="K25" i="22"/>
  <c r="I25" i="22"/>
  <c r="P25" i="22"/>
  <c r="N25" i="22"/>
  <c r="L25" i="22"/>
  <c r="J25" i="22"/>
  <c r="H25" i="22"/>
  <c r="L42" i="20"/>
  <c r="L8" i="20" s="1"/>
  <c r="L36" i="20"/>
  <c r="L7" i="20" s="1"/>
  <c r="L20" i="20"/>
  <c r="L6" i="20" s="1"/>
  <c r="L9" i="20"/>
  <c r="L5" i="20" s="1"/>
  <c r="L150" i="10"/>
  <c r="L141" i="10"/>
  <c r="L131" i="10"/>
  <c r="L129" i="10"/>
  <c r="L113" i="10"/>
  <c r="L112" i="10"/>
  <c r="L98" i="10"/>
  <c r="L56" i="10"/>
  <c r="L50" i="10"/>
  <c r="L48" i="10"/>
  <c r="L39" i="10"/>
  <c r="L8" i="19"/>
  <c r="L4" i="19" s="1"/>
  <c r="L5" i="17"/>
  <c r="L3" i="17" s="1"/>
  <c r="L34" i="15"/>
  <c r="L5" i="15" s="1"/>
  <c r="L39" i="15"/>
  <c r="L4" i="15" s="1"/>
  <c r="L37" i="12"/>
  <c r="L6" i="12" s="1"/>
  <c r="L33" i="12"/>
  <c r="L30" i="12"/>
  <c r="L21" i="12"/>
  <c r="L6" i="9"/>
  <c r="L4" i="9"/>
  <c r="L3" i="9" s="1"/>
  <c r="L5" i="9"/>
  <c r="L15" i="7"/>
  <c r="M6" i="7"/>
  <c r="L6" i="7"/>
  <c r="L5" i="7" s="1"/>
  <c r="L3" i="7" s="1"/>
  <c r="F8" i="22"/>
  <c r="E8" i="22"/>
  <c r="D8" i="22"/>
  <c r="C8" i="22"/>
  <c r="B8" i="22"/>
  <c r="L5" i="10" l="1"/>
  <c r="L4" i="10"/>
  <c r="L3" i="10" s="1"/>
  <c r="L3" i="15"/>
  <c r="L5" i="12"/>
  <c r="L4" i="12"/>
  <c r="L3" i="12" s="1"/>
  <c r="L113" i="21"/>
  <c r="L5" i="21" s="1"/>
  <c r="L6" i="21" l="1"/>
  <c r="L7" i="21"/>
  <c r="L37" i="20"/>
  <c r="L4" i="20" s="1"/>
  <c r="L3" i="20" s="1"/>
  <c r="M20" i="20"/>
  <c r="L7" i="10" l="1"/>
  <c r="L5" i="19"/>
  <c r="L3" i="19" s="1"/>
  <c r="L3" i="13" l="1"/>
  <c r="L36" i="21" l="1"/>
  <c r="L34" i="21"/>
  <c r="L29" i="21"/>
  <c r="L28" i="21"/>
  <c r="L25" i="21" l="1"/>
  <c r="L4" i="21" s="1"/>
  <c r="L3" i="21" s="1"/>
  <c r="O20" i="21"/>
  <c r="O90" i="21" l="1"/>
  <c r="O89" i="21"/>
  <c r="O88" i="21"/>
  <c r="O87" i="21"/>
  <c r="O86" i="21"/>
  <c r="O85" i="21"/>
  <c r="O84" i="21"/>
  <c r="O83" i="21"/>
  <c r="O82" i="21"/>
  <c r="O81" i="21"/>
  <c r="O80" i="21"/>
  <c r="O79" i="21"/>
  <c r="O77" i="21"/>
  <c r="O76" i="21"/>
  <c r="O75" i="21"/>
  <c r="O74" i="21"/>
  <c r="O73" i="21"/>
  <c r="O72" i="21"/>
  <c r="O71" i="21"/>
  <c r="O70" i="21"/>
  <c r="O60" i="21"/>
  <c r="O59" i="21"/>
  <c r="O58" i="21"/>
  <c r="O57" i="21"/>
  <c r="O55" i="21"/>
  <c r="O52" i="21"/>
  <c r="O50" i="21"/>
  <c r="O48" i="21"/>
  <c r="P33" i="2" l="1"/>
  <c r="P34" i="2"/>
  <c r="P35" i="2"/>
  <c r="AS35" i="1"/>
  <c r="O35" i="1" s="1"/>
  <c r="O34" i="1"/>
  <c r="O33" i="1"/>
  <c r="O32" i="1"/>
  <c r="O31" i="1"/>
  <c r="O30" i="1"/>
  <c r="G7" i="4" l="1"/>
  <c r="F7" i="4"/>
  <c r="E7" i="4"/>
  <c r="D7" i="4" l="1"/>
  <c r="C7" i="4"/>
  <c r="B7" i="4"/>
</calcChain>
</file>

<file path=xl/comments1.xml><?xml version="1.0" encoding="utf-8"?>
<comments xmlns="http://schemas.openxmlformats.org/spreadsheetml/2006/main">
  <authors>
    <author>ComputerHP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comments2.xml><?xml version="1.0" encoding="utf-8"?>
<comments xmlns="http://schemas.openxmlformats.org/spreadsheetml/2006/main">
  <authors>
    <author>ComputerHP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sharedStrings.xml><?xml version="1.0" encoding="utf-8"?>
<sst xmlns="http://schemas.openxmlformats.org/spreadsheetml/2006/main" count="5667" uniqueCount="2510">
  <si>
    <t>แผนงาน</t>
  </si>
  <si>
    <t>1. ร้อยละของปชช.ทุกกลุ่มวัยมีพฤติกรรมสุขภาพที่ถูกต้องด้วยมาตรการ 3 อ3 ส</t>
  </si>
  <si>
    <t>4.ภาคีเครือข่ายมีส่วนร่วมในการพัฒนาสุขภาพ</t>
  </si>
  <si>
    <t>KPI 1.อัตราส่วนการตายมารดา</t>
  </si>
  <si>
    <t>KPI 3. ร้อยละของเด็ก 0-5ปี สูงดีสมส่วน และส่วนสูงเฉลี่ยที่อายุ 5 ปี</t>
  </si>
  <si>
    <t>KPI 4. ร้อยละของเด็กอายุ 6-14ปี สูงดีสมส่วน</t>
  </si>
  <si>
    <t>KPI 5.อัตราการคลอดมีชีพ ในหญิงอายุ 15-19 ปี</t>
  </si>
  <si>
    <t>KPI 6.อัตราการตั้งครรภ์ซํ้าในหญิงอายุน้อยกว่า 20 ปี</t>
  </si>
  <si>
    <t>ผู้รับผิดชอบ</t>
  </si>
  <si>
    <t>CNO (สื่อสาร)</t>
  </si>
  <si>
    <t>CPPO (ครบ.)</t>
  </si>
  <si>
    <t>CNO (สื่อสาร,ส่งเสริม)</t>
  </si>
  <si>
    <t>CPPO(คบ.)</t>
  </si>
  <si>
    <t>COO(ยุทธ.)</t>
  </si>
  <si>
    <t>KPI 1.1อัตราตายของผู้ป่วยโรคกล้ามหัวใจตายเฉียบพลันชนิด STEMI ลดลง</t>
  </si>
  <si>
    <t>KPI 1.2 อัตราตายของผู้ป่วยโรคกล้ามหัวใจตายเฉียบพลันชนิด NSTEMI ลดลง</t>
  </si>
  <si>
    <t>KPI 2.อัตราตายของผู้ป่วยโรค หลอดเลือดสมองลดลง</t>
  </si>
  <si>
    <t>CSO(NCD)</t>
  </si>
  <si>
    <t>CSO(คบ.)</t>
  </si>
  <si>
    <t>CSO(คร.)</t>
  </si>
  <si>
    <t>CSO(ครบ.)</t>
  </si>
  <si>
    <t>แผนงานที่ 1
ระบบธรรมาภิบาลและ
องค์กรคุณภาพ</t>
  </si>
  <si>
    <t>แผนงานที่2
พัฒนาระบบบริหาร
ทรัพยากรบุคคล
ด้านสุขภาพ</t>
  </si>
  <si>
    <t>แผนที่3
พัฒนาระบบข้อมูล
สารสนเทศด้านสุขภาพ</t>
  </si>
  <si>
    <t>2. มีระบบบริหารจัดการที่มีประสิทธิภาพ และบุคลากรมีความสุข</t>
  </si>
  <si>
    <t>3. มีระบบฐานข้อมูล และสารสนเทศที่มีคุณภาพ สามารถรองรับการพัฒนาของจังหวัดได้อย่างมีประสิทธิภาพ</t>
  </si>
  <si>
    <t>ยุทธศาสตร์</t>
  </si>
  <si>
    <t>CQO(ครบ.)</t>
  </si>
  <si>
    <t xml:space="preserve">ตัวชี้วัด (KPI) </t>
  </si>
  <si>
    <t>PP&amp;P E.</t>
  </si>
  <si>
    <t>SE.</t>
  </si>
  <si>
    <t>P&amp;G E.</t>
  </si>
  <si>
    <t>รวม</t>
  </si>
  <si>
    <t>CHRO/CMO(HR)</t>
  </si>
  <si>
    <t>CMO (นิติการ)</t>
  </si>
  <si>
    <t>สรุปยุทธศาสตร์ แผนงาน โครงการขับเคลื่อนโยบายจังหวัดสิงห์บุรี ปีงบประมาณ 2563</t>
  </si>
  <si>
    <t>CFO(บริหาร/คบ/ประกัน)</t>
  </si>
  <si>
    <t>KPI 7 ระดับความสำเร้จของอำเภอที่มีการขับเคลื่อนกิจกรรม To be number One</t>
  </si>
  <si>
    <t>ปี 2560</t>
  </si>
  <si>
    <t xml:space="preserve"> ปี 2561</t>
  </si>
  <si>
    <t>ปี 2562</t>
  </si>
  <si>
    <t>อัตรา</t>
  </si>
  <si>
    <t>จำนวน</t>
  </si>
  <si>
    <t>น้อยกว่า 15 ต่อแสนการเกิดมีชีพ</t>
  </si>
  <si>
    <t>อ.เมือง</t>
  </si>
  <si>
    <t>อ.อินทร์บุรี</t>
  </si>
  <si>
    <t>คบสอ.</t>
  </si>
  <si>
    <t>อ.บางระจัน</t>
  </si>
  <si>
    <t>อ.ท่าช้าง</t>
  </si>
  <si>
    <t>อ.ค่ายบางระจัน</t>
  </si>
  <si>
    <t>อ.พรหมบุรี</t>
  </si>
  <si>
    <t>รพช</t>
  </si>
  <si>
    <t>รพท.</t>
  </si>
  <si>
    <t>สสจ</t>
  </si>
  <si>
    <t>HDC</t>
  </si>
  <si>
    <t>Survey</t>
  </si>
  <si>
    <t>รายงาน/โปรแกรมเพิ่มเติม</t>
  </si>
  <si>
    <t>(6)baseline data</t>
  </si>
  <si>
    <t xml:space="preserve"> (8) กลุ่มเป้าหมาย ปี2563 </t>
  </si>
  <si>
    <t>Data base (43แฟ้ม)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</si>
  <si>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</si>
  <si>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</si>
  <si>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</si>
  <si>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</si>
  <si>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           (8)             กิจกรรมสำคัญ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</si>
  <si>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</si>
  <si>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</si>
  <si>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</si>
  <si>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</si>
  <si>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</si>
  <si>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ยุทธ ศาสตร์</t>
  </si>
  <si>
    <t>(4)ตัวชี้วัด</t>
  </si>
  <si>
    <t>ประเภท</t>
  </si>
  <si>
    <t>รายละเอียดการใช้งบประมาณ</t>
  </si>
  <si>
    <t>จำนวนเงิน    (บาท)</t>
  </si>
  <si>
    <t>แหล่งงบ ประมาณ</t>
  </si>
  <si>
    <t>ระบุเดือน ที่ดำเนินการ</t>
  </si>
  <si>
    <t>งบประมาณที่ใช้</t>
  </si>
  <si>
    <t xml:space="preserve">แผนปฏิบัติการด้านสาธารณสุขจังหวัดสิงห์บุรี  ปีงบประมาณ 2563   หน่วยงาน...................................                   งานประจำ                      งานยุทธศาสตร์     </t>
  </si>
  <si>
    <t>97.66</t>
  </si>
  <si>
    <t>97.28</t>
  </si>
  <si>
    <t>/</t>
  </si>
  <si>
    <t>N/A</t>
  </si>
  <si>
    <t xml:space="preserve"> -</t>
  </si>
  <si>
    <t>CPPO (ทันต,ส่งเสริม,อวล.)</t>
  </si>
  <si>
    <t xml:space="preserve">  /</t>
  </si>
  <si>
    <t>CPPO ( พท)</t>
  </si>
  <si>
    <t xml:space="preserve"> </t>
  </si>
  <si>
    <t>ร้อยละ 68</t>
  </si>
  <si>
    <t>ร้อยละ 60</t>
  </si>
  <si>
    <t>ระดับ 5</t>
  </si>
  <si>
    <t xml:space="preserve"> /</t>
  </si>
  <si>
    <t>ร้อยละ 70</t>
  </si>
  <si>
    <t>77</t>
  </si>
  <si>
    <t>59</t>
  </si>
  <si>
    <t>42</t>
  </si>
  <si>
    <t>23</t>
  </si>
  <si>
    <t>105</t>
  </si>
  <si>
    <t>5.จังหวัด/อำเภอ มี EOC/SAT ที่สามารถปฏิบัติงานได้จริง</t>
  </si>
  <si>
    <t>ร้อยละ 20</t>
  </si>
  <si>
    <t>จำนวนงบประมาณ</t>
  </si>
  <si>
    <t>แหล่งงบประมาณ</t>
  </si>
  <si>
    <t>ภาคีเครือข่าย</t>
  </si>
  <si>
    <t>ระดับ5 (สสจ)</t>
  </si>
  <si>
    <t>ระดับ5  (สสจ)</t>
  </si>
  <si>
    <t>อยู่ระหว่างขึ้นทะเบียน</t>
  </si>
  <si>
    <t>ทะเบียนราษฎร์</t>
  </si>
  <si>
    <t>สำรวจ</t>
  </si>
  <si>
    <t>เพิ่มขึ้นร้อยละ 10</t>
  </si>
  <si>
    <t>7 แห่ง</t>
  </si>
  <si>
    <t>19 แห่ง</t>
  </si>
  <si>
    <t>41 แห่ง</t>
  </si>
  <si>
    <t>13 แห่ง</t>
  </si>
  <si>
    <t>ก.1/          รง.การตายมารดา (CE)</t>
  </si>
  <si>
    <t>CPPO (ส่งเสริม)       คบสอ.</t>
  </si>
  <si>
    <t>ร้อยละ 90</t>
  </si>
  <si>
    <t>31.14 </t>
  </si>
  <si>
    <t>25.63 </t>
  </si>
  <si>
    <t>17.30 </t>
  </si>
  <si>
    <t>ลดลงร้อยละ 1.5</t>
  </si>
  <si>
    <t xml:space="preserve"> - </t>
  </si>
  <si>
    <t xml:space="preserve">             </t>
  </si>
  <si>
    <t>ชมรมทั้งหมด</t>
  </si>
  <si>
    <t>ร้อยละ100</t>
  </si>
  <si>
    <t>13 หน่วยงาน</t>
  </si>
  <si>
    <t>EB1 - EB26</t>
  </si>
  <si>
    <t>รง.ก.2</t>
  </si>
  <si>
    <t>CSO(สส.)</t>
  </si>
  <si>
    <t>KPI 12. 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</si>
  <si>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 xml:space="preserve">KPI 13.1 อัตราอุบัติการณ์โรคเบาหวานจากกลุ่มเสี่ยงลดลง </t>
  </si>
  <si>
    <t xml:space="preserve">KPI 13.2 อัตราอุบัติการณ์โรคความดันโลหิตสูงจากกลุ่มเสี่ยงลดลง </t>
  </si>
  <si>
    <t>KPI 20 ร้อยละของอาหารสดและอาหารแปรรูปที่ได้รับการตรวจสอบ ได้มาตรฐานตามเกณฑ์ที่กำหนด</t>
  </si>
  <si>
    <t>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</si>
  <si>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(9)โครงการ</t>
  </si>
  <si>
    <t>จำนวนโครงการ</t>
  </si>
  <si>
    <t>ชื่อโครงการหลัก</t>
  </si>
  <si>
    <t>ภาพรวมจังหวัด</t>
  </si>
  <si>
    <t xml:space="preserve"> (7)ค่าเป้าหมาย จังหวัด 
ปี 2563 </t>
  </si>
  <si>
    <t xml:space="preserve"> (7)ค่าเป้าหมาย จังหวัด ปี 2563 </t>
  </si>
  <si>
    <r>
      <t xml:space="preserve">Data base </t>
    </r>
    <r>
      <rPr>
        <b/>
        <sz val="14"/>
        <rFont val="TH SarabunPSK"/>
        <family val="2"/>
      </rPr>
      <t>(43แฟ้ม)</t>
    </r>
  </si>
  <si>
    <t>PI 2.2ร้อยละของเด็กอายุ 0-5 ปีได้รับการคัดกรองพัฒนาการพบสงสัยล่าช้า</t>
  </si>
  <si>
    <t>PI 2.3ร้อยละของเด็กอายุ 0-5 ปีที่มีพัฒนาการสงสัยล่าช้าได้รับการติดตาม</t>
  </si>
  <si>
    <t>PI 2.4ร้อยละของเด็กอายุ 0-5 ปีที่พบพัฒนาการล่าช้าได้รับการกระตุ้นด้วยTEDA4I</t>
  </si>
  <si>
    <t xml:space="preserve">8,008/5,205                     </t>
  </si>
  <si>
    <t>0/1</t>
  </si>
  <si>
    <t>0/3</t>
  </si>
  <si>
    <t>25495/17337</t>
  </si>
  <si>
    <t>43 ตำบล</t>
  </si>
  <si>
    <t>ร้อยละ 100</t>
  </si>
  <si>
    <t>ลดลง 2 ต่อพัน</t>
  </si>
  <si>
    <t>ลดลง 10</t>
  </si>
  <si>
    <t>ลดลง 10 คน</t>
  </si>
  <si>
    <t>ลดลง 3 คน</t>
  </si>
  <si>
    <t>ลดลง 2 คน</t>
  </si>
  <si>
    <t>ลดลง 1 คน</t>
  </si>
  <si>
    <t>ลดลง 11 คน</t>
  </si>
  <si>
    <t>ลดลง 5 คน</t>
  </si>
  <si>
    <t>บสต.</t>
  </si>
  <si>
    <t xml:space="preserve"> ร้อยละ 100</t>
  </si>
  <si>
    <t>4 รพ.</t>
  </si>
  <si>
    <t>น้อยกว่า ร้อยละ 1</t>
  </si>
  <si>
    <t>97.33</t>
  </si>
  <si>
    <t>1960 ตัวอย่าง</t>
  </si>
  <si>
    <t>1440 ตัวอย่าง</t>
  </si>
  <si>
    <t>810 ตัวอย่าง</t>
  </si>
  <si>
    <t>250 ตัวอย่าง</t>
  </si>
  <si>
    <t>320 ตัวอย่าง</t>
  </si>
  <si>
    <t>150 ตัวอย่าง</t>
  </si>
  <si>
    <t>180 ตัวอย่าง</t>
  </si>
  <si>
    <t>ระดับ 5 : 0 แห่ง
ระดับ 4 : 0 แห่ง
ระดับ 3 : 0 แห่ง</t>
  </si>
  <si>
    <t>ระดับ 5 : 0 แห่ง
ระดับ 4 : 0 แห่ง
ระดับ 3 : 1 แห่ง</t>
  </si>
  <si>
    <t>รพท.2แห่ง</t>
  </si>
  <si>
    <t xml:space="preserve">
6 แห่ง
</t>
  </si>
  <si>
    <t>คบ.</t>
  </si>
  <si>
    <t>ร้อยละ17.39
(อย.น้อย)</t>
  </si>
  <si>
    <t>20รร.
(อย่างน้อย
PCC ละ 1 แห่ง)</t>
  </si>
  <si>
    <t>6 รร.
(อย่างน้อย
PCC ละ 1 แห่ง)</t>
  </si>
  <si>
    <t>3 รร.
(อย่างน้อย
PCC ละ 1 แห่ง)</t>
  </si>
  <si>
    <t>2 รร.
(อย่างน้อย
PCC ละ 1 แห่ง)</t>
  </si>
  <si>
    <t>1 รร.
(อย่างน้อย
PCC ละ 1 แห่ง)</t>
  </si>
  <si>
    <t>1 ศูนย์ฯ</t>
  </si>
  <si>
    <t>CPPO(อวล.)</t>
  </si>
  <si>
    <t>3. ลดความแออัด และลดระยะ
เวลารอคอย</t>
  </si>
  <si>
    <t>แผนงานที่ 2
ลดความแออัดและลดระยะเวลารอคอย</t>
  </si>
  <si>
    <t>1.ลดอัตราการตายจากโรค ที่สำคัญ
(โรคหลอดเลือดหัวใจ , โรคหลอดเลือดสมอง,มะเร็ง,ไต,อุบัติเหตุจราจร,ฆ่าตัวตาย,ทารกตาย)</t>
  </si>
  <si>
    <t>KPI 3.2 อัตราการเสียชีวิตของผู้ป่วยอุบัติเหตุจราจร PS &gt;0.75</t>
  </si>
  <si>
    <t>KPI 5.อัตราตายทารกแรกเกิด</t>
  </si>
  <si>
    <t>KPI 6.1 ร้อยละของผู้ป่วยโรคเบาหวานที่ควบคุมระดับนํ้าตาลได้ดีเพิ่มขึ้น</t>
  </si>
  <si>
    <t>KPI 6.2 ร้อยละผู้ป่วยความดันโลหิตสูงที่ควบคุมความดันโลหิตได้ดีเพิ่มขึ้น</t>
  </si>
  <si>
    <t>3 แห่ง</t>
  </si>
  <si>
    <t>ü</t>
  </si>
  <si>
    <t>47 แห่ง</t>
  </si>
  <si>
    <t>KPI 14 ระดับความสำเร็จของการดำเนินการพัฒนาหน่วยบริการปฐมภูมิและเครือข่ายหน่วยบริการปฐมภูมิในพื้นที่</t>
  </si>
  <si>
    <t>5.1ระดับความสำเร็จของ คบสอ.มีการบริหารจัดการบุคลากรเพียงพอในการปฏิบัติงาน</t>
  </si>
  <si>
    <t>5.2ระดับความสำเร็จของหน่วยงานมีการจัดทำและใช้ IDPในการพัฒนาบุคลากร</t>
  </si>
  <si>
    <t>6.2ระดับความสำเร็จของการดำเนินการเป็นองค์กรคุณธรรม</t>
  </si>
  <si>
    <t>CIO(ยุทธ.)</t>
  </si>
  <si>
    <t>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</t>
  </si>
  <si>
    <t xml:space="preserve"> ร้อยละ 50</t>
  </si>
  <si>
    <t>CPPO/CNO</t>
  </si>
  <si>
    <t>Goal : 2 ปี เพิ่ม  1 ปี</t>
  </si>
  <si>
    <t>ตัวชี้วัดแผนงาน</t>
  </si>
  <si>
    <t>สำนักงานสาธารณสุขจังหวัดสิงห์บุรี</t>
  </si>
  <si>
    <t>ภาครัฐ (20-30%)</t>
  </si>
  <si>
    <t>ภาคีเครือข่าย (80-70%)</t>
  </si>
  <si>
    <t>2. โครงการพัฒนาความรอบรู้ด้านสุขภาพของประชากร(สธ.)</t>
  </si>
  <si>
    <t>3. โครงการการพัฒนาคุณภาพชีวิตระดับอำเภอ (พชอ.)(สธ.)</t>
  </si>
  <si>
    <t>5. โครงการควบคุมโรคและภัยสุขภาพ(สธ.)</t>
  </si>
  <si>
    <t>7. โครงการคุ้มครองผู้บริโภคด้านผลิตภัณฑ์สุขภาพและบริการสุขภาพ(สธ.)</t>
  </si>
  <si>
    <t>4. ส่งเสริมสุขภาพและป้องกันโรคด้วยศาสตร์การแพทย์แผนไทยและการแพทย์ทางเลือก (สสจ.)</t>
  </si>
  <si>
    <t>8. โครงการส่งเสริมการมีร่วมของภาคีเครือข่าย(สสจ.)</t>
  </si>
  <si>
    <t>1.โครงการพัฒนาระบบบริการสุขภาพ สาขาโรคหัวใจ(สธ.)</t>
  </si>
  <si>
    <t>2.โครงการพัฒนาระบบบริการสุขภาพ สาขาโรคหลอดเลือดสมอง(สสจ.)(สธ.)</t>
  </si>
  <si>
    <t>3.โครงการพัฒนาระบบบริการการแพทย์ฉุกเฉินครบวงจร(สธ./จังหวัด)</t>
  </si>
  <si>
    <t>4.โครงการพัฒนาระบบบริการสุขภาพ สาขาสุขภาพจิตและจิตเวช(สธ./จังหวัด)</t>
  </si>
  <si>
    <t>5 โครงการพัฒนาระบบบริการสุขภาพ สาขาทารกแรกเกิด(สธ./เขต)</t>
  </si>
  <si>
    <t>6.โครงการพัฒนาระบบบริการสุขภาพ สาขาโรคไม่ติดต่อเรื้อรัง(สธ.)</t>
  </si>
  <si>
    <t>12.โครงการป้องกันและควบคุมการดื้อยาต้านจุลชีพและการใช้ยาอย่างสมเหตุสมผล(สธ.)</t>
  </si>
  <si>
    <t>13. โครงการกัญชาทางการแพทย์(สธ.)</t>
  </si>
  <si>
    <t>14.โครงการพัฒนาระบบการแพทย์ปฐมภูมิ(สธ.)</t>
  </si>
  <si>
    <t>1. โครงการพัฒนาและสร้างศักยภาพคนไทยทุกกลุ่มวัย(สธ./เขต/จังหวัด)</t>
  </si>
  <si>
    <t>1.โครงการพัฒนาระบบบริหารจัดการทรัพยากร (สธ.)</t>
  </si>
  <si>
    <t>2.โครงการพัฒนาองค์กรคุณภาพ จังหวัดสิงห์บุรี ปี 2563(สธ.)</t>
  </si>
  <si>
    <t>5.โครงการบริหารจัดการกําลังด้านสุขภาพ จังหวัดสิงห์บุรี ปี 2563(สธ.)</t>
  </si>
  <si>
    <t>6 โครงการ Happy MOPH กระทรวงสาธารณสุข กระทรวงแห่งความสุข(สธ.)</t>
  </si>
  <si>
    <t>7. โครงการพัฒนาเครือข่ายกำลังคนด้านสุขภาพ และ อสม.(สธ.)</t>
  </si>
  <si>
    <t>จัดสรร</t>
  </si>
  <si>
    <t>CSO /CQO</t>
  </si>
  <si>
    <t>ตัวชี้วัด</t>
  </si>
  <si>
    <t>เด็กอายุ 0-5 ปีได้รับการคัดกรองพัฒนาการพบสงสัยล่าช้า</t>
  </si>
  <si>
    <t>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</si>
  <si>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ทีมคลินิกหมอครอบครัวมีโครงการที่ภาคีเครือข่ายเป็นเจ้าของ</t>
  </si>
  <si>
    <t>อัตราความสำเร็จของการรักษาวัณโรคปอดรายใหม่เพิ่มขึ้น</t>
  </si>
  <si>
    <t>(10) ระดับตัวชี้วัด</t>
  </si>
  <si>
    <t>(11) แหล่งข้อมูลเพื่อการประเมินผล</t>
  </si>
  <si>
    <t>(12)ผู้รับผิดชอบ</t>
  </si>
  <si>
    <t>โรงพยาบาลที่มีระดับวิกฤตลดลง</t>
  </si>
  <si>
    <t xml:space="preserve"> รพสต. ที่มีสภาพคล่องมากกว่า 3 เดือน</t>
  </si>
  <si>
    <t>มูลค่าการจัดซื้อร่วมระดับจังหวัด</t>
  </si>
  <si>
    <t xml:space="preserve"> คบสอ.มีการบริหารจัดการบุคลากรเพียงพอในการปฏิบัติงาน</t>
  </si>
  <si>
    <t>หน่วยงานมีการจัดทำและใช้ IDPในการพัฒนาบุคลากร</t>
  </si>
  <si>
    <t>โรงเรียนที่มี อสม. น้อย</t>
  </si>
  <si>
    <t>โรงพยาบาลภาครัฐ สังกัดกระทรวงสาธารณสุข มีการดำเนินงาน Digital Transformationเพื่อก้าวสู่การเป็น Smart Hospital</t>
  </si>
  <si>
    <t>ร้อยละ 98</t>
  </si>
  <si>
    <t>แผนงานที่ 2 ส่งเสริมสุขภาพและป้องกันโรคด้วยศาสตร์การแพทย์แผนไทยและการแพทย์ทางเลือก</t>
  </si>
  <si>
    <t>แผนงานที่ 4 ลดปัจจัยเสี่ยงด้านสุขภาพและบริหารจัดการสิ่งแวดล้อมให้เอื้อต่อการมีสุขภาพดี</t>
  </si>
  <si>
    <t>4.ระดับความสำเร็จของการดำเนินงานลดปัจจัยเสี่ยงด้านสุขภาพและบริหารจัดการสิ่งแวดล้อมให้เอื้อต่อการมีสุขภาพดี</t>
  </si>
  <si>
    <t>แผนงานที่ 5. ส่งเสริมการมีร่วมของภาคีเครือข่าย</t>
  </si>
  <si>
    <t>แผนงานที่ 6 พัฒนาระบบการตอบโต้ภาวะฉุกเฉินและภัยสุขภาพ</t>
  </si>
  <si>
    <t>6.ระดับความสำเร็จของการดำเนินงานพัฒนาระบบการตอบโต้ภาวะฉุกเฉินและภัยสุขภาพ</t>
  </si>
  <si>
    <t>5.ระดับความสำเร็จของการดำเนินงานส่งเสริมการมีร่วมของภาคีเครือข่าย</t>
  </si>
  <si>
    <t>ทีม</t>
  </si>
  <si>
    <t>2.ร้อยละประชาชนกลุ่มเสี่ยงDM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</si>
  <si>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1. ระดับความสำเร็จของการดำเนินงาน
ระบบธรรมาภิบาลและ
องค์กรคุณภาพ</t>
  </si>
  <si>
    <t>2.ระดับความสำเร็จของการดำเนินงาน
พัฒนาระบบบริหาร
ทรัพยากรบุคคล
ด้านสุขภาพ</t>
  </si>
  <si>
    <t>3.ระดับความสำเร็จของการดำเนินงาน
พัฒนาระบบข้อมูล
สารสนเทศด้านสุขภาพ</t>
  </si>
  <si>
    <t>9 โครงการพัฒนาระบบการตอบโต้ภาวะฉุกเฉินและภัยสุขภาพ จังหวัดสิงห์บุรี ปี 2563(สธ.)</t>
  </si>
  <si>
    <t>โรงเรียนที่มี อสม. น้อย
อย่างน้อย
PCC ละ 1 แห่ง</t>
  </si>
  <si>
    <t>20รร.</t>
  </si>
  <si>
    <t>2</t>
  </si>
  <si>
    <t xml:space="preserve">ระดับความสำเร็จของการดำเนินงานประชาชนกลุ่มเสี่ยงDM/HTมีความรอบรู้ด้านสุขภาพเรื่อง 3 อ.3 ส.  </t>
  </si>
  <si>
    <t>6 แห่ง</t>
  </si>
  <si>
    <t>1 ทีม/1 รร.</t>
  </si>
  <si>
    <t>โรงเรียนต้นแบบด้านสุขภาพ ทีมละ 1 โรงเรียน</t>
  </si>
  <si>
    <t>20 โรงเรียน</t>
  </si>
  <si>
    <t>6 โรงเรียน</t>
  </si>
  <si>
    <t>3 โรงเรียน</t>
  </si>
  <si>
    <t>2 โรงเรียน</t>
  </si>
  <si>
    <t>1 โรงเรียน</t>
  </si>
  <si>
    <t>1 แห่ง</t>
  </si>
  <si>
    <t>ลดอัตราตายของมารดา(มารดาหลังคลอดปี62 จำนวน 1614 คน)</t>
  </si>
  <si>
    <t xml:space="preserve">เด็กอายุ 0-5 ปีได้รับการคัดกรองพัฒนาการ  ( เด็ก 9,18 , 30, 42 , 60 เดือน จำนวน 4537 คน )    </t>
  </si>
  <si>
    <t>เด็กอายุ 0-5 ปีที่มีพัฒนาการสงสัยล่าช้าได้รับการติดตาม(เด็กที่มีพัฒนาการสงสัยล้าช้าจำนวน 928 คน)</t>
  </si>
  <si>
    <t>เด็กอายุ 0-5 ปีที่พบพัฒนาการล่าช้าได้รับการกระตุ้นด้วยTEDA4I ( เด็กที่มีพัฒนาการล้าช้า จำนวน 34 คน)</t>
  </si>
  <si>
    <t>ร้อยละ 77 (5890/4535)</t>
  </si>
  <si>
    <t>ร้อยละ 70 (7278/5095)</t>
  </si>
  <si>
    <t>ร้อยละ 68 (4081/2775)</t>
  </si>
  <si>
    <t>ร้อยละ 68 (3973/2702)</t>
  </si>
  <si>
    <t>ร้อยละ 68 (2931/2780)</t>
  </si>
  <si>
    <t>ร้อยละ 68 (1342/913)</t>
  </si>
  <si>
    <t>CPPO (ส่งเสริม)</t>
  </si>
  <si>
    <t>ลดอัตราการตั้งครรภ์ซํ้าในหญิงอายุน้อยกว่า 20 ปี(หญิงที่มารับบริการคลอดรพ.ทั่วไป)</t>
  </si>
  <si>
    <t>ระดับ 3</t>
  </si>
  <si>
    <t>6 คบสอ.</t>
  </si>
  <si>
    <t>แบบรายงาน</t>
  </si>
  <si>
    <t>ตำบลที่มีระบบการส่งเสริมสุขภาพดูแลผู้สูงอายุระยะยาว (Long Term Care) ในชุมชนผ่านเกณฑ์ (43 ตำบล)</t>
  </si>
  <si>
    <t>ร้อยละ 100 (8 ตำบล)</t>
  </si>
  <si>
    <t>ร้อยละ 100 (10 ตำบล)</t>
  </si>
  <si>
    <t xml:space="preserve"> ร้อยละ 100 (6 ตำบล)</t>
  </si>
  <si>
    <t>ร้อยละ 100 (7 ตำบล)</t>
  </si>
  <si>
    <t>ร้อยละ 100 (4 ตำบล)</t>
  </si>
  <si>
    <t>ประชากรสูงอายุที่มีพฤติกรรมสุขภาพที่พึงประสงค์(ผู้สูงอายุกลุ่มช่วยเหลือตัวเองได้สมบูรณ์/กลุ่ม1ติดสังคม 41,694 คน)</t>
  </si>
  <si>
    <t>41694/25016</t>
  </si>
  <si>
    <t>ร้อยละ 60 (10818/6491)</t>
  </si>
  <si>
    <t>ร้อยละ 60 (11141/6685)</t>
  </si>
  <si>
    <t>ร้อยละ 60 (7355/4413)</t>
  </si>
  <si>
    <t>ร้อยละ 60 (5020/3012)</t>
  </si>
  <si>
    <t>ร้อยละ 60 (4134/2480)</t>
  </si>
  <si>
    <t>ร้อยละ 60 (3226/1936)</t>
  </si>
  <si>
    <t>เพิ่มขึ้นร้อยละ 5</t>
  </si>
  <si>
    <t>เพิ่ม212 คน</t>
  </si>
  <si>
    <t>อัตราตายทารกแรกเกิด (ทารกเกิดมีชีพ ปี 62 จากรง.ก2)</t>
  </si>
  <si>
    <t>39.13(ผู้ติด)</t>
  </si>
  <si>
    <t>37.59(ผู้ติด)</t>
  </si>
  <si>
    <t>38.3(ผู้ติด)</t>
  </si>
  <si>
    <t>ร้อยละ 50</t>
  </si>
  <si>
    <t>ร้อยละ 50 (ทั้หมด166คน หยุด 1 ปี 83 คน)</t>
  </si>
  <si>
    <t>ร้อยละ 50(ทั้หมด18คน หยุด 1 ปี 9 คน)</t>
  </si>
  <si>
    <t>ร้อยละ 50(ทั้หมด 46 คน หยุด 1 ปี 23 คน)</t>
  </si>
  <si>
    <t>ร้อยละ 50  (ทั้หมด 26 คน หยุด 1 ปี 13 คน)</t>
  </si>
  <si>
    <t>ร้อยละ 50  (ทั้หมด 17 คน หยุด 1 ปี 9 คน)</t>
  </si>
  <si>
    <t>ร้อยละ 50  (ทั้หมด 5 คน หยุด 1 ปี 3 คน)</t>
  </si>
  <si>
    <t>ร้อยละ 50  (ทั้หมด 54 คน หยุด 1 ปี 27 คน)</t>
  </si>
  <si>
    <t>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</si>
  <si>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การใช้ยาอย่างสมเหตุผล (RDU) ในโรงพยาบาล และโรงพยาบาลส่งเสริมสุขภาพตำบลทุกแห่ง</t>
  </si>
  <si>
    <t>โรงพยาบาลทั่วไปมีระบบจัดการการดื้อยาต้านจุลชีพอย่างบูรณาการ (AMR)  และการติดเชื้อดื้อยาในกระแสเลือลดลง 7.5%จากปีปฏิทิน 61</t>
  </si>
  <si>
    <t>โรงพยาบาลทั่วไปมีคลินิกการให้บริการกัญชาทางการแพทย์ผสมผสานแพทย์แผนปัจจุบันและแพทย์แผนไทย</t>
  </si>
  <si>
    <t>อำเภอมีการพัฒนาคุณภาพชีวิตที่มีคุณภาพ อย่างน้อย 2 ประเด็น จำนวน 6 อำเภอ</t>
  </si>
  <si>
    <t>แผนงานที่ 1 พัฒนาคุณภาพบริการตามมาตรฐานที่กำหนด</t>
  </si>
  <si>
    <t xml:space="preserve">1. มีแนวทางเวชปฏิบัติ(Clinical Practice Guidelines: CPG) ตามมาตรฐาน ของ
โรคหลอดเลือดหัวใจ, โรคหลอดเลือดสมอง, โรคมะเร็ง, โรคไต, อุบัติเหตุจราจร, ฆ่าตัวตาย, ทารกตาย </t>
  </si>
  <si>
    <t>3 ทีม</t>
  </si>
  <si>
    <t>6 ทีม</t>
  </si>
  <si>
    <t>2 ทีม</t>
  </si>
  <si>
    <t>1 ทีม</t>
  </si>
  <si>
    <t>ผู้ป่วย กลุ่มเป้าหมายที่ได้รับการดูแลจาก
อสม. หมอประจำบ้านมีคุณภาพชีวิตที่ดี(ผู้ป่วยติดบ้านติดเตียง ผู้พิการ/ผู้ด้อยโอกาสที่มีภาวะพึ่งพิง) 
จำนวน 1,134 คน</t>
  </si>
  <si>
    <t>794 คน</t>
  </si>
  <si>
    <t>แผนงานที่ 3 ลดอัตราอุบัติการณ์ด้วยโรคไม่ติดต่อที่สำคัญ</t>
  </si>
  <si>
    <t>3.ระดับความสำเร็จของการดำเนินงานลดอัตราอุบัติการณ์ด้วยโรคไม่ติดต่อที่สำคัญ</t>
  </si>
  <si>
    <t>CPPO (NCD)</t>
  </si>
  <si>
    <r>
      <t xml:space="preserve">4537 </t>
    </r>
    <r>
      <rPr>
        <sz val="11"/>
        <color theme="1"/>
        <rFont val="TH SarabunPSK"/>
        <family val="2"/>
      </rPr>
      <t>(4537/4162=91.73)</t>
    </r>
    <r>
      <rPr>
        <sz val="14"/>
        <color theme="1"/>
        <rFont val="TH SarabunPSK"/>
        <family val="2"/>
      </rPr>
      <t xml:space="preserve"> </t>
    </r>
  </si>
  <si>
    <r>
      <t xml:space="preserve">970             </t>
    </r>
    <r>
      <rPr>
        <sz val="11"/>
        <color theme="1"/>
        <rFont val="TH SarabunPSK"/>
        <family val="2"/>
      </rPr>
      <t xml:space="preserve"> (970/9265 = 95.46) </t>
    </r>
  </si>
  <si>
    <r>
      <t xml:space="preserve">1281  </t>
    </r>
    <r>
      <rPr>
        <sz val="11"/>
        <color theme="1"/>
        <rFont val="TH SarabunPSK"/>
        <family val="2"/>
      </rPr>
      <t xml:space="preserve">(1281/1231= 96.25) </t>
    </r>
  </si>
  <si>
    <r>
      <t xml:space="preserve">757 </t>
    </r>
    <r>
      <rPr>
        <sz val="11"/>
        <color theme="1"/>
        <rFont val="TH SarabunPSK"/>
        <family val="2"/>
      </rPr>
      <t xml:space="preserve">(757/638= </t>
    </r>
    <r>
      <rPr>
        <b/>
        <sz val="11"/>
        <color theme="1"/>
        <rFont val="TH SarabunPSK"/>
        <family val="2"/>
      </rPr>
      <t xml:space="preserve">84.28) </t>
    </r>
  </si>
  <si>
    <r>
      <t xml:space="preserve">753    </t>
    </r>
    <r>
      <rPr>
        <sz val="11"/>
        <color theme="1"/>
        <rFont val="TH SarabunPSK"/>
        <family val="2"/>
      </rPr>
      <t>(753/706= 93.76)</t>
    </r>
    <r>
      <rPr>
        <sz val="14"/>
        <color theme="1"/>
        <rFont val="TH SarabunPSK"/>
        <family val="2"/>
      </rPr>
      <t xml:space="preserve"> </t>
    </r>
  </si>
  <si>
    <r>
      <t xml:space="preserve">533  </t>
    </r>
    <r>
      <rPr>
        <sz val="11"/>
        <color theme="1"/>
        <rFont val="TH SarabunPSK"/>
        <family val="2"/>
      </rPr>
      <t xml:space="preserve">(533/461= </t>
    </r>
    <r>
      <rPr>
        <b/>
        <sz val="11"/>
        <color theme="1"/>
        <rFont val="TH SarabunPSK"/>
        <family val="2"/>
      </rPr>
      <t>86.33</t>
    </r>
    <r>
      <rPr>
        <b/>
        <sz val="14"/>
        <color theme="1"/>
        <rFont val="TH SarabunPSK"/>
        <family val="2"/>
      </rPr>
      <t xml:space="preserve">) </t>
    </r>
  </si>
  <si>
    <r>
      <t xml:space="preserve">243 </t>
    </r>
    <r>
      <rPr>
        <sz val="11"/>
        <color theme="1"/>
        <rFont val="TH SarabunPSK"/>
        <family val="2"/>
      </rPr>
      <t xml:space="preserve">(243/200= </t>
    </r>
    <r>
      <rPr>
        <b/>
        <sz val="11"/>
        <color theme="1"/>
        <rFont val="TH SarabunPSK"/>
        <family val="2"/>
      </rPr>
      <t xml:space="preserve">82.30) </t>
    </r>
  </si>
  <si>
    <t>PI 2.1ร้อยละของเด็กอายุ 0-5 ปีได้รับการคัดกรองพัฒนาการ           เป้าหมายมีการเปลี่ยนแปลงตามช่วงอายุ(อายุ 6,18,30,42 และ อายุ 60 เดือน)</t>
  </si>
  <si>
    <r>
      <t>907       (</t>
    </r>
    <r>
      <rPr>
        <sz val="11"/>
        <color theme="1"/>
        <rFont val="TH SarabunPSK"/>
        <family val="2"/>
      </rPr>
      <t>4162/937=22.51)</t>
    </r>
  </si>
  <si>
    <r>
      <t xml:space="preserve">194        </t>
    </r>
    <r>
      <rPr>
        <sz val="11"/>
        <color theme="1"/>
        <rFont val="TH SarabunPSK"/>
        <family val="2"/>
      </rPr>
      <t>(28.62)</t>
    </r>
  </si>
  <si>
    <r>
      <t xml:space="preserve">256        </t>
    </r>
    <r>
      <rPr>
        <b/>
        <sz val="11"/>
        <color theme="1"/>
        <rFont val="TH SarabunPSK"/>
        <family val="2"/>
      </rPr>
      <t>(17.55)</t>
    </r>
  </si>
  <si>
    <r>
      <t xml:space="preserve">151     </t>
    </r>
    <r>
      <rPr>
        <sz val="11"/>
        <color theme="1"/>
        <rFont val="TH SarabunPSK"/>
        <family val="2"/>
      </rPr>
      <t>(21.94)</t>
    </r>
  </si>
  <si>
    <r>
      <t xml:space="preserve">150    </t>
    </r>
    <r>
      <rPr>
        <sz val="11"/>
        <color theme="1"/>
        <rFont val="TH SarabunPSK"/>
        <family val="2"/>
      </rPr>
      <t>(21.67)</t>
    </r>
  </si>
  <si>
    <r>
      <t xml:space="preserve">107     </t>
    </r>
    <r>
      <rPr>
        <sz val="11"/>
        <color theme="1"/>
        <rFont val="TH SarabunPSK"/>
        <family val="2"/>
      </rPr>
      <t>(26.25)</t>
    </r>
  </si>
  <si>
    <r>
      <t xml:space="preserve">49         </t>
    </r>
    <r>
      <rPr>
        <sz val="11"/>
        <color theme="1"/>
        <rFont val="TH SarabunPSK"/>
        <family val="2"/>
      </rPr>
      <t>(21)</t>
    </r>
  </si>
  <si>
    <r>
      <t xml:space="preserve">907   </t>
    </r>
    <r>
      <rPr>
        <sz val="11"/>
        <color theme="1"/>
        <rFont val="TH SarabunPSK"/>
        <family val="2"/>
      </rPr>
      <t xml:space="preserve">(928/821= 88.47) </t>
    </r>
  </si>
  <si>
    <r>
      <t xml:space="preserve">194      </t>
    </r>
    <r>
      <rPr>
        <sz val="11"/>
        <color theme="1"/>
        <rFont val="TH SarabunPSK"/>
        <family val="2"/>
      </rPr>
      <t xml:space="preserve">(263/242= 92) </t>
    </r>
  </si>
  <si>
    <r>
      <t xml:space="preserve">256    </t>
    </r>
    <r>
      <rPr>
        <sz val="11"/>
        <color theme="1"/>
        <rFont val="TH SarabunPSK"/>
        <family val="2"/>
      </rPr>
      <t xml:space="preserve">(211/187= 86.63) </t>
    </r>
  </si>
  <si>
    <r>
      <t xml:space="preserve">151 </t>
    </r>
    <r>
      <rPr>
        <sz val="11"/>
        <color theme="1"/>
        <rFont val="TH SarabunPSK"/>
        <family val="2"/>
      </rPr>
      <t xml:space="preserve">(140/123= 87.86) </t>
    </r>
  </si>
  <si>
    <r>
      <t xml:space="preserve">150  </t>
    </r>
    <r>
      <rPr>
        <sz val="11"/>
        <color theme="1"/>
        <rFont val="TH SarabunPSK"/>
        <family val="2"/>
      </rPr>
      <t>(153/136 88.89)</t>
    </r>
  </si>
  <si>
    <r>
      <t xml:space="preserve">107 </t>
    </r>
    <r>
      <rPr>
        <sz val="11"/>
        <color theme="1"/>
        <rFont val="TH SarabunPSK"/>
        <family val="2"/>
      </rPr>
      <t xml:space="preserve">(119/101= 84.87) </t>
    </r>
  </si>
  <si>
    <r>
      <t xml:space="preserve">49    </t>
    </r>
    <r>
      <rPr>
        <sz val="11"/>
        <color theme="1"/>
        <rFont val="TH SarabunPSK"/>
        <family val="2"/>
      </rPr>
      <t xml:space="preserve">(42/32=76.19) </t>
    </r>
  </si>
  <si>
    <r>
      <t xml:space="preserve">ร้อยละ 70   </t>
    </r>
    <r>
      <rPr>
        <sz val="11"/>
        <color theme="1"/>
        <rFont val="TH SarabunPSK"/>
        <family val="2"/>
      </rPr>
      <t>ผลงานปี 62  =29/19/ (65.52 )</t>
    </r>
  </si>
  <si>
    <r>
      <t xml:space="preserve">        22                 </t>
    </r>
    <r>
      <rPr>
        <sz val="11"/>
        <color theme="1"/>
        <rFont val="TH SarabunPSK"/>
        <family val="2"/>
      </rPr>
      <t>=197/14(3.68)</t>
    </r>
  </si>
  <si>
    <r>
      <t xml:space="preserve">5                      </t>
    </r>
    <r>
      <rPr>
        <sz val="11"/>
        <color theme="1"/>
        <rFont val="TH SarabunPSK"/>
        <family val="2"/>
      </rPr>
      <t>=4/2(50)</t>
    </r>
  </si>
  <si>
    <r>
      <t xml:space="preserve">3                 </t>
    </r>
    <r>
      <rPr>
        <sz val="11"/>
        <color theme="1"/>
        <rFont val="TH SarabunPSK"/>
        <family val="2"/>
      </rPr>
      <t xml:space="preserve"> = 3/1(33.33)</t>
    </r>
  </si>
  <si>
    <r>
      <t xml:space="preserve">4               </t>
    </r>
    <r>
      <rPr>
        <sz val="11"/>
        <color theme="1"/>
        <rFont val="TH SarabunPSK"/>
        <family val="2"/>
      </rPr>
      <t xml:space="preserve">       =3/23(66.67)</t>
    </r>
  </si>
  <si>
    <r>
      <t xml:space="preserve">ร้อยละ 65      </t>
    </r>
    <r>
      <rPr>
        <sz val="12"/>
        <color theme="1"/>
        <rFont val="TH SarabunPSK"/>
        <family val="2"/>
      </rPr>
      <t xml:space="preserve">    </t>
    </r>
  </si>
  <si>
    <r>
      <t xml:space="preserve">1,780/1,157              </t>
    </r>
    <r>
      <rPr>
        <sz val="11"/>
        <color theme="1"/>
        <rFont val="TH SarabunPSK"/>
        <family val="2"/>
      </rPr>
      <t xml:space="preserve">(1496/984 = 65.78 ร้อยละการชั่ง 84.04 ) </t>
    </r>
    <r>
      <rPr>
        <sz val="14"/>
        <color theme="1"/>
        <rFont val="TH SarabunPSK"/>
        <family val="2"/>
      </rPr>
      <t xml:space="preserve">  </t>
    </r>
  </si>
  <si>
    <r>
      <t xml:space="preserve">2,273/1,477   </t>
    </r>
    <r>
      <rPr>
        <sz val="11"/>
        <color theme="1"/>
        <rFont val="TH SarabunPSK"/>
        <family val="2"/>
      </rPr>
      <t xml:space="preserve">                 (1453/921 = 63.39 ร้อยละการชั่ง 63.92 ) </t>
    </r>
  </si>
  <si>
    <r>
      <t xml:space="preserve">1,315/855          </t>
    </r>
    <r>
      <rPr>
        <sz val="11"/>
        <color theme="1"/>
        <rFont val="TH SarabunPSK"/>
        <family val="2"/>
      </rPr>
      <t xml:space="preserve"> (953/475 = 49.84 ร้อยละการชั่ง72.47 ) </t>
    </r>
  </si>
  <si>
    <r>
      <t xml:space="preserve">1,350/877             </t>
    </r>
    <r>
      <rPr>
        <sz val="11"/>
        <color theme="1"/>
        <rFont val="TH SarabunPSK"/>
        <family val="2"/>
      </rPr>
      <t xml:space="preserve">(835/5044 = 60.36 ร้อยละการชั่ง 61.85 ) </t>
    </r>
  </si>
  <si>
    <r>
      <t xml:space="preserve">904/588           </t>
    </r>
    <r>
      <rPr>
        <sz val="11"/>
        <color theme="1"/>
        <rFont val="TH SarabunPSK"/>
        <family val="2"/>
      </rPr>
      <t xml:space="preserve">(534/246 = 46.07 ร้อยละการชั่ง 59.07 ) </t>
    </r>
  </si>
  <si>
    <r>
      <t xml:space="preserve">386/251             </t>
    </r>
    <r>
      <rPr>
        <sz val="11"/>
        <color theme="1"/>
        <rFont val="TH SarabunPSK"/>
        <family val="2"/>
      </rPr>
      <t xml:space="preserve">(115/76 = 66.09 ร้อยละการชั่ง 29.79 ) </t>
    </r>
  </si>
  <si>
    <t xml:space="preserve">โรงพยาบาลที่พัฒนาอนามัยสิ่งแวดล้อม ได้ตามเกณฑ์ GREEN&amp;CLEAN Hospital  ระดับดีมาก Plus   (1.ประเมินตนเองตามเกณฑ์GREEN &amp; CLEAN Hospital วิเคราะห์และวางแผนปฏิบัติการเพื่อขับเคลื่อน และre-acreditation
2.สร้างเครือข่ายการพัฒนา GREEN &amp; CLEAN Hospital สู่ชุมชนเพื่อส่งเสริมให้เกิด GREEN &amp; CLEAN  Community)Gab รพ.อินทร์บุรี,พรหมบุรี,บางระจัน,ค่ายบางระจันและเป้าหมายเพื่อพัฒนา รพ.สิงหบุรี,ท่าช้าง ) </t>
  </si>
  <si>
    <t>KPI 12.1 ระดับความสำเร็จของโรงพยาบาลที่มีการใช้ยาอย่างสมเหตุผล (RDU)</t>
  </si>
  <si>
    <t xml:space="preserve">KPI 12.2 ระดับความสำเร็ขของโรงพยาบาลที่มีระบบจัดการการดื้อยาต้านจุลชีพอย่างบูรณาการ (AMR)
</t>
  </si>
  <si>
    <t>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</t>
  </si>
  <si>
    <t>ยุทธศาสตร์  PP&amp;P E.  ปีงบประมาณ 2563</t>
  </si>
  <si>
    <t>ยุทธศาสตร์  P&amp;G E.  ปีงบประมาณ 2563</t>
  </si>
  <si>
    <t>ยุทธศาสตร์  SE.  ปีงบประมาณ 2563</t>
  </si>
  <si>
    <t>แผนงานที่ 1 ส่งเสริมความรอบรู้ด้านสุขภาพประชาชนทุกกลุ่มวัย ตามหลัก 3 อ 3 ส</t>
  </si>
  <si>
    <t>1.ระดับความสำเร็จของการดำเนินงานส่งเสริมความรอบรู้ด้านสุขภาพตามหลัก 3 อ 3 ส</t>
  </si>
  <si>
    <t xml:space="preserve">กลุ่มเสี่ยงทั้งหมด 32136 คน </t>
  </si>
  <si>
    <t>องค์กรต้นแบบสุขภาพดี</t>
  </si>
  <si>
    <t>หมู่บ้าน/ชุมชนต้นแบบสุขภาพดี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</si>
  <si>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จำนวน 3,400 ตัวอย่าง(2 ครั้งต่อปี)
</t>
  </si>
  <si>
    <t>ศูนย์ปฏิบัติการภาวะฉุกเฉิน (EOC) และทีมตระหนักรู้สถานการณ์ (SAT) สามารถปฏิบัติงานได้จริง</t>
  </si>
  <si>
    <t xml:space="preserve">ระดับ5 
</t>
  </si>
  <si>
    <t xml:space="preserve">   7 แห่ง
</t>
  </si>
  <si>
    <t>7
(1 จังหวัด) 
 (6 คบสอ)</t>
  </si>
  <si>
    <t xml:space="preserve"> เสียชีวิตไม่เกิน 3              1078/4 (3.71)     </t>
  </si>
  <si>
    <t xml:space="preserve"> เสียชีวิตไม่เกิน 1 (333/2=6.01)  </t>
  </si>
  <si>
    <t xml:space="preserve">ระดับ 5
</t>
  </si>
  <si>
    <t xml:space="preserve">ระดับ 5 </t>
  </si>
  <si>
    <t xml:space="preserve">รพท.2แห่ง
</t>
  </si>
  <si>
    <t xml:space="preserve">
</t>
  </si>
  <si>
    <t>หน่วยงานในสังกัดผ่านเกณฑ์ประเมิน ITA(90 คะแนน)</t>
  </si>
  <si>
    <t>2 ครั้ง</t>
  </si>
  <si>
    <t xml:space="preserve">อำเภอผ่านการรับรอง DHSA </t>
  </si>
  <si>
    <t>ร้อยละ 58</t>
  </si>
  <si>
    <t xml:space="preserve"> ลดการฆ่าตัวตายสำเร็จ (ผู้พยายามฆ่าตัวตายปี2562ได้รับการดูแลติดตามเพื่อป้องกันการพยายามฆ่าตัวตายซ้ำ)</t>
  </si>
  <si>
    <t>สำเร็จ17(11.38) (พยายาม 95ทำซ้ำ 0)</t>
  </si>
  <si>
    <t>สำเร็จ 20(9.4) (พยายาม90ทำซ้ำ 0)</t>
  </si>
  <si>
    <t>สำเร็จ19(9.1) (พยายาม 80 ทำซ้ำ 2)</t>
  </si>
  <si>
    <t>สำเร็จลดลง6 คน  (พยาม80 ต้องไม่ทำซ้า ปี 63)</t>
  </si>
  <si>
    <t>สำเร็จลดลง 6 คน (พยายาม80)</t>
  </si>
  <si>
    <t>ลดลง 2.8 ต่อแสนประชากร ( 6 คน)(พยายาม80)</t>
  </si>
  <si>
    <t>ลดลง 11.11 ต่อแสนประชากร ( 1 คน)(พยายาม24)</t>
  </si>
  <si>
    <t>ลดลง 0.5 ต่อแสนประชากร ( 0 คน)(พยายาม12)</t>
  </si>
  <si>
    <t>ลดลง 0.5 ต่อแสนประชากร ( 0 คน)(พยายาม14)</t>
  </si>
  <si>
    <t>ลดลง 4.43 ต่อแสนประชากร ( 1 คน)(พยายาม12)</t>
  </si>
  <si>
    <t>ลดลง 5.51 ต่อแสนประชากร ( 1 คน)(พยายาม7)</t>
  </si>
  <si>
    <t>ลดลง 19.77 ต่อแสนประชากร ( 3 คน)(พยายาม11)</t>
  </si>
  <si>
    <t>รง 506</t>
  </si>
  <si>
    <t>ประชาชนอายุ 15 ปี ขึ้นไป เข้าถึงการรักษาโรคซึมเศร้ารายใหม่จำนวน 212 คน</t>
  </si>
  <si>
    <t>เพิ่มขึ้นร้อยละ 5 (212)</t>
  </si>
  <si>
    <t>เพิ่มขึ้นร้อยละ 5 (54)</t>
  </si>
  <si>
    <t>เพิ่มขึ้นร้อยละ 13.85 (56)</t>
  </si>
  <si>
    <t>เพิ่มขึ้นร้อยละ 5 (35)</t>
  </si>
  <si>
    <t>เพิ่มขึ้นร้อยละ 2 (28)</t>
  </si>
  <si>
    <t>เพิ่มขึ้นร้อยละ 2 (24)</t>
  </si>
  <si>
    <t>เพิ่มขึ้นร้อยละ 2 (15)</t>
  </si>
  <si>
    <t xml:space="preserve">ผู้ป่วยยาเสพติด ที่ได้รับการคัดกรองเป็นผู้ใช้ ผู้เสพ และผู้ติดยาเสพติด ทุกคนในปี 62 จำนวน 166 คน
</t>
  </si>
  <si>
    <t>CSO สส</t>
  </si>
  <si>
    <t xml:space="preserve">KPI 10 ระดับความสำเร็จของการดำเนินงานประชาชนกลุ่มเสี่ยงDM/HTมีความรอบรู้ด้านสุขภาพเรื่อง 3 อ.3 ส.   </t>
  </si>
  <si>
    <t>CPPO(คร.)</t>
  </si>
  <si>
    <t>เฉพาะสสจ.</t>
  </si>
  <si>
    <t>พัฒนาการเด็กตามเกณฑ์มาตรฐาน</t>
  </si>
  <si>
    <t>KPI 2.ระดับความสำเร็จของพัฒนาการเด็กตามเกณฑ์มาตรฐาน</t>
  </si>
  <si>
    <t>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</si>
  <si>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1,120 คน</t>
  </si>
  <si>
    <t>/   BSS</t>
  </si>
  <si>
    <r>
      <t xml:space="preserve">8,008/5,205       </t>
    </r>
    <r>
      <rPr>
        <sz val="11"/>
        <color theme="1"/>
        <rFont val="TH SarabunPSK"/>
        <family val="2"/>
      </rPr>
      <t>(5386/3206= 59.52 ร้อยละการชั่ง 67.25 )</t>
    </r>
  </si>
  <si>
    <t>KPI 8 ร้อยละของเจ้าหน้าที่สาธารณสุขจังหวัดสิงห์บุรีมีค่าดัชนีมวลกายปกติ</t>
  </si>
  <si>
    <t>KPI 9.1ร้อยละของตำบลที่มีระบบการส่งเสริมสุขภาพดูแลผู้สูงอายุระยะยาว (Long Term Care) ในชุมชนผ่านเกณฑ์</t>
  </si>
  <si>
    <t>KPI 9.2 ร้อยละของประชากรสูงอายุที่มีพฤติกรรมสุขภาพที่พึงประสงค์</t>
  </si>
  <si>
    <t>KPI 14.2ระดับความสำเร็จองการดำเนินงานหมู่บ้าน/ชุมชนต้นแบบสุขภาพดี</t>
  </si>
  <si>
    <t>KPI 15.1 อัตราอุบัติการณ์โรคมะเร็งปากมดลูกลดลง  (กลุ่มเป้าหมาย ผู้หญิง 30-60 ปี)</t>
  </si>
  <si>
    <t>KPI 15.2 อัตราอุบัติการณ์โรคมะเร็งเต้านมลดลง  (กลุ่มเป้าหมาย ผู้หญิง 30-70 ปี)</t>
  </si>
  <si>
    <t>KPI 15.3 อัตราอุบัติการณ์โรคมะเร็งลำไส้ลดลง  (กลุ่มเป้าหมาย 50-70 ปี)</t>
  </si>
  <si>
    <t>KPI 14.1ระดับความสำเร็จของการดำเนินงานองค์กรต้นแบบสุขภาพดี</t>
  </si>
  <si>
    <t>โครง การ</t>
  </si>
  <si>
    <t>แผน งาน</t>
  </si>
  <si>
    <t>งบประมาณ</t>
  </si>
  <si>
    <t>เสียชีวิตไม่เกิน 4      (1415)</t>
  </si>
  <si>
    <t xml:space="preserve">              </t>
  </si>
  <si>
    <t>2. อัตราอุบัติการณ์โรคไม่ติดต่อที่สำคัญ(เบาหวาน/ความดันโลหิตสูง/มะเร็ง/ฆ่าตัวตาย) ลดลง</t>
  </si>
  <si>
    <t>2. ลดความพิการและภาวะแทรกซ้อน โรคที่สำคัญ(เบาหวาน,ความดัน,ยาเสพติด,วัณโรค,ไต,มะเร็ง)</t>
  </si>
  <si>
    <t>1.ระบบบริหารจัดการทรัพยากรที่มีคุณภาพและมีคุณธรรม</t>
  </si>
  <si>
    <t xml:space="preserve"> ตัวชี้วัดยุทธ ศาสตร์</t>
  </si>
  <si>
    <t>หน่วยบริการปฐมภูมิและเครือข่ายหน่วยบริการปฐมภูมิในพื้นที่ 
จำนวน 20 ทีม</t>
  </si>
  <si>
    <t>20 ทีม</t>
  </si>
  <si>
    <t xml:space="preserve">สำนักงานสาธารณสุขจังหวัด และสำนักงานสาธารณสุขอำเภอพัฒนาผ่านเกณฑ์คุณภาพการบริหารจัดการภาครัฐ (PMQA) </t>
  </si>
  <si>
    <t xml:space="preserve"> 4 แห่ง</t>
  </si>
  <si>
    <t xml:space="preserve"> 6 แห่ง</t>
  </si>
  <si>
    <t>โรงพยาบาลทุกแห่งพัฒนาผ่านการรับรอง HA</t>
  </si>
  <si>
    <t>โรงพยาบาลส่งเสริมสุขภาพตำบล ทุกแห่งพัฒนาผ่านการรับรอง รพ.สต. ติดดาว ระดับ 5 ดาว</t>
  </si>
  <si>
    <t>จังหวัดสิงห์บุรีผ่านการรับรองมาตรฐานเครือข่ายบริการสุขภาพระดับจังหวัด “Provincial Healthcare Network Certification - PNC” เรื่อง DM HT</t>
  </si>
  <si>
    <t>มีการ survey ด้านพฤติกรรมสุขภาพและสิ่งแวดล้อม ปีละ 2 ครั้ง</t>
  </si>
  <si>
    <t>อสม. ได้รับการพัฒนาเป็น อสม. หมอประจำบ้าน</t>
  </si>
  <si>
    <t>72</t>
  </si>
  <si>
    <t xml:space="preserve">
- ยา
</t>
  </si>
  <si>
    <t xml:space="preserve">
41.15
</t>
  </si>
  <si>
    <t xml:space="preserve">
42.85
</t>
  </si>
  <si>
    <t xml:space="preserve">
41.72
</t>
  </si>
  <si>
    <t xml:space="preserve">
- วัสดุการแพทย์ทั่วไป
</t>
  </si>
  <si>
    <t xml:space="preserve">
35.41
</t>
  </si>
  <si>
    <t xml:space="preserve">
47.91
</t>
  </si>
  <si>
    <t xml:space="preserve">
55.45
</t>
  </si>
  <si>
    <t xml:space="preserve">
33.23
</t>
  </si>
  <si>
    <t xml:space="preserve">
27.25
</t>
  </si>
  <si>
    <t xml:space="preserve">
32.25
</t>
  </si>
  <si>
    <t xml:space="preserve">
- วัสดุวิทยาศาสตร์การแพทย์</t>
  </si>
  <si>
    <t xml:space="preserve">ซื้อร่วมร้อยละ41.83
</t>
  </si>
  <si>
    <t xml:space="preserve">ซื้อร่วมร้อยละ47.85
</t>
  </si>
  <si>
    <t xml:space="preserve">ซื้อร่วมร้อยละ49.48
</t>
  </si>
  <si>
    <r>
      <t xml:space="preserve">ลดลงอัตราอุบัติการณ์โรคเบาหวานจากกลุ่มเสี่ยง .
กลุ่มเสี่ยงทั้งหมด 
7,386 คน
กลุ่มเสี่ยงสูง 1,043 คน 
กลุ่มเสี่ยง 6,343 คน
</t>
    </r>
    <r>
      <rPr>
        <b/>
        <sz val="14"/>
        <color theme="1"/>
        <rFont val="TH SarabunPSK"/>
        <family val="2"/>
      </rPr>
      <t xml:space="preserve">
</t>
    </r>
  </si>
  <si>
    <r>
      <t xml:space="preserve">1.อุบัติการณ์โรคเบาหวานจากกลุ่มเสี่ยงลดลง ไม่น้อยกว่าร้อยละ 10 ของค่าเฉลี่ย 3 ปี </t>
    </r>
    <r>
      <rPr>
        <b/>
        <sz val="14"/>
        <color theme="1"/>
        <rFont val="TH SarabunPSK"/>
        <family val="2"/>
      </rPr>
      <t>(2.01)</t>
    </r>
    <r>
      <rPr>
        <sz val="14"/>
        <color theme="1"/>
        <rFont val="TH SarabunPSK"/>
        <family val="2"/>
      </rPr>
      <t xml:space="preserve">
</t>
    </r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</si>
  <si>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148</t>
    </r>
    <r>
      <rPr>
        <sz val="14"/>
        <color theme="1"/>
        <rFont val="TH SarabunPSK"/>
        <family val="2"/>
      </rPr>
      <t xml:space="preserve">คน
</t>
    </r>
  </si>
  <si>
    <t>(9)</t>
  </si>
  <si>
    <t>(2),(4)</t>
  </si>
  <si>
    <t xml:space="preserve">กลุ่มเสี่ยงโรคเบาหวานปีงบประมาณ 2562 ได้รับการปรับเปลี่ยนพฤติกรรม และ ได้รับการตรวจน้ำตาลซ้ำ กลุ่มเสี่ยงทั้งหมด 
7,386 คน
กลุ่มเสี่ยงสูง 1,043 คน 
กลุ่มเสี่ยง 6,343 คน
</t>
  </si>
  <si>
    <t>กลุ่มเสี่ยงโรคเบาหวานปีงบประมาณ 2562 ได้รับการปรับเปลี่ยนพฤติกรรม 
และ ได้รับการตรวจน้ำตาลซ้ำ ≥ร้อยละ 90</t>
  </si>
  <si>
    <t>7,386 คน</t>
  </si>
  <si>
    <t xml:space="preserve">1.ลดอัตราอุบัติการณ์โรคความดันโลหิตสูงจากกลุ่มเสี่ยง 
.กลุ่มเสี่ยงทั้งหมด 25,702 คน
(กลุ่มเสี่ยงสูง 2,585 คน กลุ่มเสี่ยง 23,117 คน)
</t>
  </si>
  <si>
    <r>
      <t xml:space="preserve">1.อัตราอุบัติการณ์โรคความดันโลหิตสูงลดลงไม่น้อยกว่าร้อยละ 10  ของค่าเฉลี่ย 3 ปี </t>
    </r>
    <r>
      <rPr>
        <b/>
        <sz val="16"/>
        <color theme="1"/>
        <rFont val="TH SarabunPSK"/>
        <family val="2"/>
      </rPr>
      <t xml:space="preserve">(3.51) 
</t>
    </r>
  </si>
  <si>
    <r>
      <t xml:space="preserve">ผู้ป่วยรายใหม่จากกลุ่มเสี่ยงได้ ได้
ไม่เกิน </t>
    </r>
    <r>
      <rPr>
        <b/>
        <sz val="14"/>
        <color theme="1"/>
        <rFont val="TH SarabunPSK"/>
        <family val="2"/>
      </rPr>
      <t>904</t>
    </r>
    <r>
      <rPr>
        <sz val="14"/>
        <color theme="1"/>
        <rFont val="TH SarabunPSK"/>
        <family val="2"/>
      </rPr>
      <t xml:space="preserve">คน 
</t>
    </r>
  </si>
  <si>
    <t>กลุ่มเสี่ยงโรคความดันโลหิตสูงปีงบประมาณ 2562 ได้รับการปรับเปลี่ยนพฤติกรรม และ ได้รับการตรวจวัดความดันโลหิต ซ้ำ .  กลุ่มเสี่ยงทั้งหมด 25,702 คน
(กลุ่มเสี่ยงสูง 2,585 คน กลุ่มเสี่ยง 23,117 คน)</t>
  </si>
  <si>
    <t>2.กลุ่มเสี่ยงโรคความดันโลหิตสูงปีงบประมาณ 2562 ได้รับการปรับเปลี่ยนพฤติกรรม 
และ ได้รับการตรวจวัดความดันโลหิต ซ้ำ ≥ร้อยละ 90</t>
  </si>
  <si>
    <t xml:space="preserve"> จำนวน 25,638 คน</t>
  </si>
  <si>
    <t>ลดอัตราอุบัติการณ์โรคมะเร็งปากมดลูกลดลง  (กลุ่มเป้าหมาย 49,453 คน)</t>
  </si>
  <si>
    <r>
      <t xml:space="preserve">1.ลดลงอุบัติการณ์โรคมะเร็งปากมดลูกลดลง ไม่น้อยกว่าร้อยละ 5   ของค่าเฉลี่ย 3 ปี </t>
    </r>
    <r>
      <rPr>
        <sz val="11"/>
        <color theme="1"/>
        <rFont val="TH SarabunPSK"/>
        <family val="2"/>
      </rPr>
      <t xml:space="preserve">(23.45ต่อปชก.แสนคน)
</t>
    </r>
    <r>
      <rPr>
        <sz val="14"/>
        <color theme="1"/>
        <rFont val="TH SarabunPSK"/>
        <family val="2"/>
      </rPr>
      <t/>
    </r>
  </si>
  <si>
    <r>
      <t>ป่วยรายใหม่ได้ไม่เกิน 50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คน
</t>
    </r>
  </si>
  <si>
    <t xml:space="preserve">ประชากรเพศหญิงที่มี อายุ 30-60 ปี มีการรับรู้ด้านสุขภาพและ Self Mornitoring การป้องกันโรคมะเร็งปากมดลูก (กลุ่มเป้าหมาย 49,453 คน)
</t>
  </si>
  <si>
    <t>ประชากรเพศหญิงที่มี อายุ 30-60 ปี มีการรับรู้ด้านสุขภาพและ Self Mornitoring การป้องกันโรคมะเร็งปากมดลูก ≥ร้อยละ 90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</si>
  <si>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49,453 คน</t>
  </si>
  <si>
    <r>
      <t>อัตราอุบัติการณ์โรคมะเร็งเต้านมลดลง ไม่น้อยกว่าร้อยละ 5 ของค่าเฉลี่ย 3 ปี (</t>
    </r>
    <r>
      <rPr>
        <b/>
        <sz val="16"/>
        <color theme="1"/>
        <rFont val="TH SarabunPSK"/>
        <family val="2"/>
      </rPr>
      <t>29.85</t>
    </r>
    <r>
      <rPr>
        <sz val="11"/>
        <color theme="1"/>
        <rFont val="TH SarabunPSK"/>
        <family val="2"/>
      </rPr>
      <t xml:space="preserve">ต่อ ปชก.แสนคน)
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</si>
  <si>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64</t>
    </r>
    <r>
      <rPr>
        <sz val="14"/>
        <color theme="1"/>
        <rFont val="TH SarabunPSK"/>
        <family val="2"/>
      </rPr>
      <t xml:space="preserve"> คน
</t>
    </r>
  </si>
  <si>
    <t>ประชากรเหญิงที่มี   อายุ 30-60 ปี มีการรับรู้ด้านสุขภาพและ Self Mornitoring การป้องกันโรคงมะเร็ง เต้านม ≥ร้อยละ 90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</si>
  <si>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63294 คน</t>
  </si>
  <si>
    <t>ลดอัตราอุบัติการณ์โรคมะเร็งลำไส้(กลุ่มเป้าหมาย 50-70 ปี) 61,607 คน</t>
  </si>
  <si>
    <r>
      <t>อัตราอุบัติการณ์โรคมะเร็งลำไส้ลดลง ไม่น้อยกว่าร้อยละ 5  ของค่าเฉลี่ย 3 ปี (</t>
    </r>
    <r>
      <rPr>
        <b/>
        <sz val="14"/>
        <color theme="1"/>
        <rFont val="TH SarabunPSK"/>
        <family val="2"/>
      </rPr>
      <t>32.45</t>
    </r>
    <r>
      <rPr>
        <sz val="14"/>
        <color theme="1"/>
        <rFont val="TH SarabunPSK"/>
        <family val="2"/>
      </rPr>
      <t xml:space="preserve"> ต่อ ปชก.แสนคน)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</si>
  <si>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69</t>
    </r>
    <r>
      <rPr>
        <sz val="14"/>
        <color theme="1"/>
        <rFont val="TH SarabunPSK"/>
        <family val="2"/>
      </rPr>
      <t xml:space="preserve"> 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</si>
  <si>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(กลุ่มเป้าหมาย 61,607)</t>
  </si>
  <si>
    <t xml:space="preserve">ประชากรชายและหญิงที่มีอายุ 50-70 ปี มีการรับรู้ด้านสุขภาพและ Self Mornitoring การป้องกันโรคมะเร็งลำไส้ ≥ร้อยละ 90 </t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</si>
  <si>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 61607 คน</t>
  </si>
  <si>
    <t>ลดอัตราตายของผู้ป่วยโรคกล้ามหัวใจตายเฉียบพลันชนิด STEMI
(ผู้ป่วยSTEMI คาดประมาณ ปี 2563จำนวน 50 คน)</t>
  </si>
  <si>
    <t xml:space="preserve">6.25
</t>
  </si>
  <si>
    <t xml:space="preserve">6.06
</t>
  </si>
  <si>
    <t xml:space="preserve">8.82
</t>
  </si>
  <si>
    <t xml:space="preserve">ไม่เกิน ร้อยละ 7
</t>
  </si>
  <si>
    <t xml:space="preserve">&lt; 3 คน  
</t>
  </si>
  <si>
    <t xml:space="preserve">ผู้ป่วย STEMI ได้รับยาละลายลิ่มเลือดภายใน 30 นาทีหลังการวินิจฉัย
(ผู้ป่วยSTEMI คาดประมาณ ปี 2563จำนวน 50 คน)
</t>
  </si>
  <si>
    <t xml:space="preserve">40
</t>
  </si>
  <si>
    <t xml:space="preserve">&gt; ร้อยละ 50
</t>
  </si>
  <si>
    <t xml:space="preserve">&gt;25 คน
</t>
  </si>
  <si>
    <r>
      <t xml:space="preserve">ลดอัตราตายของผู้ป่วยโรคกล้ามหัวใจตายเฉียบพลันชนิด STEMI 
(ผู้ป่วย NSTEMI คาดประมาณ ปี 2563จำนวน 88 คน)
</t>
    </r>
    <r>
      <rPr>
        <sz val="11"/>
        <color theme="1"/>
        <rFont val="TH SarabunPSK"/>
        <family val="2"/>
      </rPr>
      <t/>
    </r>
  </si>
  <si>
    <t xml:space="preserve">ไม่เกิน ร้อยละ 5
</t>
  </si>
  <si>
    <t xml:space="preserve">เสียชีวิตได้  
ไม่เกิน 4 คน
  </t>
  </si>
  <si>
    <t xml:space="preserve">ผู้ป่วย NSTEMI ได้รับ PCI ใน 72 ชม. หลังการวินิจฉัย
(ผู้ป่วย NSTEMI คาดประมาณ ปี 2563จำนวน 88 คน) </t>
  </si>
  <si>
    <t xml:space="preserve">&gt;44 คน
  </t>
  </si>
  <si>
    <t>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Heart attack  aleart (กลุ่มเป้าหมายทั้งหมด 1,941 คน)</t>
  </si>
  <si>
    <t>&gt;ร้อยละ 90</t>
  </si>
  <si>
    <t>จำนวน 1,940 คน</t>
  </si>
  <si>
    <t xml:space="preserve">ลดอัตราตายของผู้ป่วยโรค หลอดเลือดสมองลดลง (ผู้ป่วย stroke คาดประมาณ ปี 2563จำนวน 979 คน)
</t>
  </si>
  <si>
    <t xml:space="preserve">11.52
</t>
  </si>
  <si>
    <t xml:space="preserve">11.7
</t>
  </si>
  <si>
    <t xml:space="preserve">8.05
</t>
  </si>
  <si>
    <t xml:space="preserve">ไม่เกินร้อยละ 7
</t>
  </si>
  <si>
    <t xml:space="preserve">&lt; 68 คน  
</t>
  </si>
  <si>
    <t>ผู้ป่วยที่มีอาการไม่เกิน 4.5 ชม.ได้รับการรักษาภายใน 60 นาที    
(ผู้ป่วย stroke คาดประมาณ ปี 2563จำนวน 979 คน)</t>
  </si>
  <si>
    <t xml:space="preserve">38.1
</t>
  </si>
  <si>
    <t xml:space="preserve">72.2
</t>
  </si>
  <si>
    <t xml:space="preserve">64.7
</t>
  </si>
  <si>
    <t xml:space="preserve">≥ร้อยละ 60%        </t>
  </si>
  <si>
    <t xml:space="preserve">588 คน
</t>
  </si>
  <si>
    <t>ผู้ป่วยที่มีอาการไม่เกิน 72 ชม. ได้รับการรักษาใน stroke unit≥45%          
 (ผู้ป่วย stroke คาดประมาณ ปี 2563จำนวน 979 คน)</t>
  </si>
  <si>
    <t xml:space="preserve">39.8
</t>
  </si>
  <si>
    <t xml:space="preserve">71.20
</t>
  </si>
  <si>
    <t xml:space="preserve">53.20
</t>
  </si>
  <si>
    <t xml:space="preserve">≥ร้อยละ 45%
</t>
  </si>
  <si>
    <t xml:space="preserve"> 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stroke  aleart (กลุ่มเป้าหมายทั้งหมด 1,941 คน)</t>
  </si>
  <si>
    <t xml:space="preserve">N/A
</t>
  </si>
  <si>
    <t>&gt;ร้อยละ 90%</t>
  </si>
  <si>
    <t>น้อยกว่า ร้อยละ 12</t>
  </si>
  <si>
    <t>&lt; 129 คน</t>
  </si>
  <si>
    <t>ลดการเสียชีวิตของผู้ป่วยอุบัติเหตุจราจร PS &gt;0.75
(ผู้ป่วยผู้ป่วยอุบัติเหตุจราจรคาด PS &gt;0.75 ประมาณทั้งหมด…1,527.คน)</t>
  </si>
  <si>
    <t xml:space="preserve">&lt; 16 คน  </t>
  </si>
  <si>
    <t>เพิ่มขึ้นไม่น้อยกว่าร้อยละ 10</t>
  </si>
  <si>
    <t>&gt; 5171  ปฏิบัติการ</t>
  </si>
  <si>
    <t xml:space="preserve">ลดลงร้อยละ 10 </t>
  </si>
  <si>
    <t xml:space="preserve">&lt; 90,940 ราย  </t>
  </si>
  <si>
    <t>20,444 )</t>
  </si>
  <si>
    <t>ไม่ต่ำกว่า ร้อยละ 50</t>
  </si>
  <si>
    <t xml:space="preserve">&lt; 2,057 คน </t>
  </si>
  <si>
    <t xml:space="preserve">ผู้ป่วยโรคเบาหวานที่ควบคุมระดับนํ้าตาลได้ดีเพิ่มขึ้น
</t>
  </si>
  <si>
    <t xml:space="preserve"> ร้อยละ 40    (เพิ่มขึ้นอย่างน้อยร้อยละ 10 ในกลุ่มที่ควบคุมไม่ได้ ปี 2562)
</t>
  </si>
  <si>
    <t xml:space="preserve">ผู้ป่วย DM ควบคุมได้  ไม่ดี ทั้งหมด10,458 คน 
</t>
  </si>
  <si>
    <t xml:space="preserve">ผู้ป่วยเบาหวานได้รับการตรวจ HbA1cอย่างน้อย 2 ครั้งต่อปี  
(กลุ่มเป้าหมาย ผู้ป่วยโรคเบาหวานทั้งหมด จำนวน ….คน)
</t>
  </si>
  <si>
    <t xml:space="preserve">&gt;ร้อยละ 90
</t>
  </si>
  <si>
    <t xml:space="preserve"> จำนวน 15,852</t>
  </si>
  <si>
    <t xml:space="preserve">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และมีSelf care มากกว่าร้อยละ 80
(กลุ่มเป้าหมาย ผู้ป่วยโรคเบาหวาน ที่ควบคุมระดับน้ำตาลได้ไม่ดี  จำนวน 10,458 คน)
</t>
  </si>
  <si>
    <t>&gt;ร้อยละ 80</t>
  </si>
  <si>
    <t>จำนวน 10,458 คน</t>
  </si>
  <si>
    <t xml:space="preserve">ผู้ป่วยความดันโลหิตสูงที่ควบคุมความดันโลหิตได้ดีเพิ่มขึ้น (ผู้ป่วย HT ควบคุมได้ไม่ดี ทั้งหมด21,946 คน)
</t>
  </si>
  <si>
    <t xml:space="preserve">ร้อยละ 50 (เพิ่มขึ้นอย่างน้อยร้อยละ 15 ในกลุ่มที่ควบคุมไม่ได้  ปี 2562)
</t>
  </si>
  <si>
    <t xml:space="preserve">   จำนวน 21,946 คน 
</t>
  </si>
  <si>
    <t xml:space="preserve">ผู้ป่วยโรคความดันโลหิตสูงได้รับการตรวจวัดความดันโลหิต  2 ครั้งต่อปี 
(กลุ่มเป้าหมาย ผู้ป่วยโรคความดันโลหิตสูง ทั้งหมด จำนวน37,107คน)
</t>
  </si>
  <si>
    <t xml:space="preserve">จำนวน 37,107 คน
</t>
  </si>
  <si>
    <t>ผู้ป่วยโรคความดันโลหิตสูงที่ควบคุมความดันโลหิตไม่ได้ ได้รับการประเมิน risk factor และปรับเปลี่ยนพฤติกรรมตามหลัก3อ 3ส และมีSelf care (กลุ่มผู้ป่วย HT ควบคุมได้  ไม่ดี ทั้งหมด21,946 คน)</t>
  </si>
  <si>
    <t xml:space="preserve">ผู้ป่วย CKD ที่มีอัตราการลดลงของ eGFR&lt;4 ml/min/1.73m2/yเพิ่มขึ้น 
(กลุ่มเป้าหมาย ผู้ป่วย CKD ทั้งหมด 3,335 คน)
</t>
  </si>
  <si>
    <t xml:space="preserve">67.06
</t>
  </si>
  <si>
    <t xml:space="preserve">60.49
</t>
  </si>
  <si>
    <t xml:space="preserve">64.4
</t>
  </si>
  <si>
    <t xml:space="preserve">&gt;ร้อยละ 67
</t>
  </si>
  <si>
    <t xml:space="preserve">จำนวน 3,335 คน
</t>
  </si>
  <si>
    <t xml:space="preserve">ผู้ป่วย DM/HTคัดกรอง CKD    (กลุ่มเป้าหมาย ผู้ป่วยDM/HT ทั้งหมด 32,650 คน)
</t>
  </si>
  <si>
    <t xml:space="preserve">67.65
</t>
  </si>
  <si>
    <t xml:space="preserve">68.91
</t>
  </si>
  <si>
    <t xml:space="preserve">68.51
</t>
  </si>
  <si>
    <t xml:space="preserve">&gt;ร้อยละ 80
</t>
  </si>
  <si>
    <t xml:space="preserve">จำนวน 32,650 คน
</t>
  </si>
  <si>
    <t xml:space="preserve">ผู้ป่วย CKD Stage 3-4 ได้รับปรับเปลี่ยนพฤติกรรมและได้รับการติดตามหลังจากการปรับเปลี่ยนพฤติกรรม.
</t>
  </si>
  <si>
    <t xml:space="preserve">&gt;ร้อยละ 90
</t>
  </si>
  <si>
    <t xml:space="preserve">ผู้ป่วยมะเร็งลำไส้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(ผู้ป่วยมะเร็งลำไส้ คาดประมาณ  73 คน ) </t>
  </si>
  <si>
    <t xml:space="preserve"> 73 คน </t>
  </si>
  <si>
    <t xml:space="preserve">83 คน </t>
  </si>
  <si>
    <t xml:space="preserve">ผู้ป่วยมะเร็งปากมดลูก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(ผู้ป่วยมะเร็งปากมดลูก คาดประมาณ  63 คน ) </t>
  </si>
  <si>
    <t xml:space="preserve">63 คน  </t>
  </si>
  <si>
    <t>พัฒนาห้องฉุกเฉินคุณภาพ โรงพยาบาล  6 แห่ง</t>
  </si>
  <si>
    <t>KPI 7 ร้อยละของผู้ป่วย CKD ที่มีอัตราการลดลงของ eGFR&lt;4 ml/min/1.73m2/yrเพิ่มขึ้น ร้อยละ5ต่อปี</t>
  </si>
  <si>
    <t>KPI 8.1 ร้อยละผู้ป่วยมะเร็งลำไส้ ได้รับการรักษาภายในระยะเวลาที่กำหนด</t>
  </si>
  <si>
    <t>KPI 8.2.ร้อยละผู้ป่วยมะเร็งเต้านม ได้รับการรักษาภายในระยะเวลาที่กำหนด</t>
  </si>
  <si>
    <t>KPI 8.3.ร้อยละผู้ป่วยมะเร็งปากมดลูกได้รับการรักษาภายในระยะเวลาที่กำหนด</t>
  </si>
  <si>
    <t>KPI 9 ร้อยละของโรงพยาบาลผ่านเกณฑ์ ER คุณภาพ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</si>
  <si>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 (Retention Rate) </t>
  </si>
  <si>
    <t>KPI 10.2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</si>
  <si>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KPI 10.3 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</si>
  <si>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KPI 11 อัตราความสำเร็จของการรักษาวัณโรคปอดรายใหม่</t>
  </si>
  <si>
    <t xml:space="preserve">ระดับ5       </t>
  </si>
  <si>
    <t xml:space="preserve">การจัดทำฐานข้อมูลอาชีวอนามัยและสิ่งแวดล้อม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   (1.จัดทำฐานไฟล์ชุดข้อมูลสถิติพื้นฐานอาชีวอนามัยและสิ่งแวดล้อม OEHP ด้านการเกษตรกรรม(1).ข้อมูลแรงงานนอกระบบในพื้นที่  2).ข้อมูลสถานประกอบการวิสาหกิจชุมชน 3).รายงาน 5 อันดับโรคในพื้นที่ 4).ผลการคัดกรองสุขภาพเกษตรกร(รับจ้างฉีดพ่น/เกษตรกร/มีโรคประจำตัวตามแบบฟอร์ม/ประชาชนทั่วไป) 5).สารเคมีที่ใช่ในพื้นที่ 6).แหล่งกำเนิดมลพิษ(เช่น บ่อขยะ/ฝุ่น) 7).ผู้สัมผัสแหล่งกำหนดมลพิษ(เช่นผู้สัมผัสขยะ)         2.การรายงานการเจ็บป่วยหรือเสียชีวิตจากสารเคมีทางการเกษตรในระบบ Health Data Center :HDC 43 แฟ้ม  (รพ.สต.,รพช.,รพท.)                     </t>
  </si>
  <si>
    <t>ผู้ป่วยเรื้อรัง ผู้สูงอายุที่มีแนวโน้มฆ่าตัวตายระดับ น้อย ปานกลาง มีการรับรู้ด้านสุขภาพและ 
สามารถป้องกันการฆ่าตัวตายสำเร็จ</t>
  </si>
  <si>
    <t>ร้อยละ0.1</t>
  </si>
  <si>
    <t>กลุ่มมีแนวโน้มน้อย 42 คน  แนวโน้มปานกลาง 13  คน แนวโน้มมาก 6 คน</t>
  </si>
  <si>
    <t>กลุ่มมีแนวโน้มน้อย 13 คน  แนวโน้มปานกลาง 2  คน แนวโน้มมาก 2 คน</t>
  </si>
  <si>
    <t>กลุ่มมีแนวโน้มน้อย 5 คน  แนวโน้มปานกลาง 1  คน แนวโน้มมาก 0 คน</t>
  </si>
  <si>
    <t>กลุ่มมีแนวโน้มน้อย 15 คน  แนวโน้มปานกลาง 7  คน แนวโน้มมาก 0 คน</t>
  </si>
  <si>
    <t>กลุ่มมีแนวโน้มน้อย 0 คน  แนวโน้มปานกลาง 0  คน แนวโน้มมาก 0 คน</t>
  </si>
  <si>
    <t>กลุ่มมีแนวโน้มน้อย 9 คน  แนวโน้มปานกลาง 3  คน แนวโน้มมาก 4 คน</t>
  </si>
  <si>
    <t>กลุ่มมีแนวโน้มน้อย 6 คน  แนวโน้มปานกลาง 0  คน แนวโน้มมาก 0 คน</t>
  </si>
  <si>
    <t>KPI 16 อัตราอุบัติการณ์การผู้มีแนวโน้มฆ่าตัวตายลดลง</t>
  </si>
  <si>
    <t>KPI 18.1 ระดับความสำเร็จของโรงพยาบาลที่พัฒนาอนามัยสิ่งแวดล้อม ได้ตามเกณฑ์ GREEN&amp;CLEAN Hospital</t>
  </si>
  <si>
    <t xml:space="preserve">KPI 18.2 ระดับความสำเร็จของอำเภอมีระบบรับแจ้งข่าว/ป่วย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             </t>
  </si>
  <si>
    <t>KPI 18.3 ระดับความสำเร็จของการจัดทำฐานข้อมูลอาชีวอนามัยและสิ่งแวดล้อม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</si>
  <si>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KPI 19.1 จำนวนโรงเรียนต้นแบบด้านสุขภาพ  ทีมละ 1 โรงเรียน</t>
  </si>
  <si>
    <t>KPI 19.2 ระดับความสำเร็จการดำเนินกิจกรรม อสม.น้อยในโรงเรียน</t>
  </si>
  <si>
    <t>KPI 4.1 อัตราฆ่าตัวตายสำเร็จ ต่อแสน</t>
  </si>
  <si>
    <t>KPI 4.2 ร้อยละของผู้ป่วยโรคซึมเศร้าเข้าถึงบริการสุขภาพจิต</t>
  </si>
  <si>
    <t xml:space="preserve">ระดับ5 </t>
  </si>
  <si>
    <t>ระดับ5</t>
  </si>
  <si>
    <t>KPI 21 ระดับความสำเร็จของทีมคลินิกหมอครอบครัวมีโครงการที่ภาคีเครือข่ายเป็นเจ้าของ</t>
  </si>
  <si>
    <t>7. ร้อยละ อสม. ที่ได้รับการพัฒนาเป็น อสม. หมอประจำบ้าน</t>
  </si>
  <si>
    <t xml:space="preserve">
62.18</t>
  </si>
  <si>
    <t xml:space="preserve">
- ทันตกรรม
</t>
  </si>
  <si>
    <t>เกณฑ์</t>
  </si>
  <si>
    <t>คบสอ.อินทร์บุรี</t>
  </si>
  <si>
    <t>คบสอ.บางระจัน</t>
  </si>
  <si>
    <t>คบสอ.ค่ายบางระจัน</t>
  </si>
  <si>
    <t>คบสอ.พรหมบุรี</t>
  </si>
  <si>
    <t xml:space="preserve"> คบสอ.  ท่าช้าง</t>
  </si>
  <si>
    <t>คบสอ.  เมือง</t>
  </si>
  <si>
    <t>องค์กรแห่งความสุข 
(Happy  organization)</t>
  </si>
  <si>
    <t>6.1ระดับความสำเร็จของการดำเนินการเป็นองค์กรแห่งความสุข(Happy organization)</t>
  </si>
  <si>
    <t xml:space="preserve">                 </t>
  </si>
  <si>
    <t>&gt; ร้อยละ 65</t>
  </si>
  <si>
    <t>3. อัตราป่วยด้วยโรคติดต่อที่สำคัญลดลง (TB/HIV)</t>
  </si>
  <si>
    <t>การจัดทำโครงการขับเคลื่อนนโยบายของหน่วยงานที่สอดรับแผนปฎิบัติการด้านสาธารณสุข ปีงบประมาณ 2563</t>
  </si>
  <si>
    <t xml:space="preserve">   1 จังหวัด/    6 คบสอ.</t>
  </si>
  <si>
    <t>7 หน่วยงาน</t>
  </si>
  <si>
    <t xml:space="preserve">ผู้ติดเชื้อเอชไอวีและผู้ป่วยวัณโรคลดลง                                      - เฝ้าระวังกลุ่มเสี่ยงที่สงสัยวัณโรคด้วยการเอกซเรย์ทรวงอก(ประกอบด้วย HCWs,Household Contact,HIV,Prisoner)                                      </t>
  </si>
  <si>
    <t xml:space="preserve">                              ร้อยละ 100                               </t>
  </si>
  <si>
    <t xml:space="preserve">                                       6,441 คน                                               </t>
  </si>
  <si>
    <t xml:space="preserve">                             6,441 คน</t>
  </si>
  <si>
    <t xml:space="preserve">                             3,964 คน</t>
  </si>
  <si>
    <t xml:space="preserve">                                1,075 คน</t>
  </si>
  <si>
    <t xml:space="preserve">                              440 คน</t>
  </si>
  <si>
    <t xml:space="preserve">                               411 คน</t>
  </si>
  <si>
    <t xml:space="preserve">                                251 คน</t>
  </si>
  <si>
    <t xml:space="preserve">                              300 คน</t>
  </si>
  <si>
    <t>โปรแกรม NTIP online</t>
  </si>
  <si>
    <t>3,400 ตัวอย่าง ผ่านเกณฑ์อย่างน้อย 3,340 ตัวอย่าง (ได้แก่ บอแรกซ์ ฟอร์มาลีน สารฟอกขาว สารกันรา ยาฆ่าแมลง สารโพลาร์ในน้ำมัน (และโคลิฟอร์มในตู้น้ำหยอดเหรียญตรวจ100%)</t>
  </si>
  <si>
    <t>ตำบลละ 30 ตัวอย่าง
ชุดทดสอบสารปนเปื้อน 5 ชนิด (และโคลิฟอร์มในตู้น้ำหยอดเหรียญตรวจ100%)</t>
  </si>
  <si>
    <t>ตำบลละ 30 ตัวอย่าง  
ชุดทดสอบสารปนเปื้อน 5 ชนิด (และโคลิฟอร์มในตู้น้ำหยอดเหรียญตรวจ100%)</t>
  </si>
  <si>
    <t>8.3 ระดับความสำเร็จของการมี Cloud Server สำหรับฐานข้อมูลให้บริการ</t>
  </si>
  <si>
    <t>การมี Cloud Server สำหรับฐานข้อมูลให้บริการ</t>
  </si>
  <si>
    <t>8. โครงการ  Digital Transformation</t>
  </si>
  <si>
    <t>CPPO</t>
  </si>
  <si>
    <t>CSO/CQO</t>
  </si>
  <si>
    <t>COO</t>
  </si>
  <si>
    <t>CFO</t>
  </si>
  <si>
    <t>CQO</t>
  </si>
  <si>
    <t>CMO</t>
  </si>
  <si>
    <t>องค์กรคุณธรรม/ITA</t>
  </si>
  <si>
    <t>CHRO/CMO/CNO</t>
  </si>
  <si>
    <t>COO/CIO</t>
  </si>
  <si>
    <t>ร้อยละของสถานบริการที่ผ่านเกณฑ์คุณภาพข้อมูล</t>
  </si>
  <si>
    <t>ร้อยละ 80</t>
  </si>
  <si>
    <t>43 แห่ง</t>
  </si>
  <si>
    <t>KPI 17.1ร้อยละการเฝ้าระวังกลุ่มเสี่ยงที่สงสัยวัณโรคด้วยการเอกซเรย์ทรวงอก(ประกอบด้วย HCWs,Household Contact,HIV,Prisoner)</t>
  </si>
  <si>
    <t>KPI 17.2 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</si>
  <si>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KPI 11 ระดับความสำเร็จของการดำเนินการพัฒนาคุณภาพชีวิตระดับอำเภอที่มีคุณภาพ</t>
  </si>
  <si>
    <t>KPI 3.1 อัตราเสียชีวิตของผู้ป่วยวิกฤติฉุกเฉิน ภายใน 24 ชม. ใน โรงพยาบาล ระดับ A, S, M1 (ทั้งที่ ERและ Admit)ลดลง</t>
  </si>
  <si>
    <t>3. ระดับความสำเร็จของการดำเนินงานประเมินความรอบรู้ด้านสุขภาพ (Health Literacy)</t>
  </si>
  <si>
    <t>4.ร้อยละของหน่วยงานในสังกัดผ่านเกณฑ์ประเมิน ITA(90 คะแนน)</t>
  </si>
  <si>
    <t>KPI 1.1ร้อยละของการจัดทำโครงการขับเคลื่อนนโยบาย สอดรับแผนปฎิบัติการด้านสาธารณสุข ปีงบประมาณ 2563</t>
  </si>
  <si>
    <t>KPI 1.2.ร้อยละของโรงพยาบาลที่มีระดับวิกฤตลดลง</t>
  </si>
  <si>
    <t>KPI 1.3.ร้อยละของ รพสต. ที่มีสภาพคล่องมากกว่า 3 เดือน</t>
  </si>
  <si>
    <t>KPI 1.5ระดับความสำเร็จของการจัดซื้อร่วมระดับจังหวัด (แยกรายประเภท)</t>
  </si>
  <si>
    <t>KPI 2.1 ระดับ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</si>
  <si>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KPI 2.2 ระดับความสำเร็จของการดำเนินการพัฒนาคุณภาพโรงพยาบาลสังกัดกระทรวงสาธารณสุขมีคุณภาพมาตรฐานผ่านการรับรอง HA</t>
  </si>
  <si>
    <t>KPI 2.3 ระดับความสำเร็จของการดำเนินการพัฒนาคุณภาพ รพ.สต.ติดดาว</t>
  </si>
  <si>
    <t>KPI 2.4 ระดับความสำเร็จของการดำเนินงาน PNC</t>
  </si>
  <si>
    <t>KPI 2.5  ระดับความสำเร็จของการดำเนินงานอำเภอผ่านการรับรอง DHSA</t>
  </si>
  <si>
    <t>3. โครงการประเมินความรอบรู้ด้านสุขภาพ (Health Literacy)(สธ./สสจ.)</t>
  </si>
  <si>
    <t>4.โครงการประเมินคุณธรรมความโปร่งใส (สธ.)</t>
  </si>
  <si>
    <t>coo/CFO/
CHRO/ CMO/CIO/
CKO</t>
  </si>
  <si>
    <t>ร้อยละ99.50</t>
  </si>
  <si>
    <t>KPI 1.4 ร้อยละของการเบิกจ่ายงบประมาณ</t>
  </si>
  <si>
    <t>การเบิกจ่ายงบประมาณ ของหน่วยงาน</t>
  </si>
  <si>
    <t>CSO
(สส.)</t>
  </si>
  <si>
    <t>8.2ระดับความสำเร็จของของสถานบริการที่ผ่านเกณฑ์คุณภาพข้อมูล</t>
  </si>
  <si>
    <t>ป้องกันปัญหาการฆ่าตัวตายสำเร็จ</t>
  </si>
  <si>
    <t>1.เพื่อลดการฆ่าตัวตายสำเร็จ</t>
  </si>
  <si>
    <t>อัตราฆ่าตัวตายสำเร็จไม่เกิน 6.3</t>
  </si>
  <si>
    <t>1.คบสอ.มีการถอดบทเรียนจากผู้ฆ่าตัตายสำเร็จในปี 62</t>
  </si>
  <si>
    <t>ข้อมูลผู้ฆ่าตัวตายสำเร็จ</t>
  </si>
  <si>
    <t>2.เพื่อช่วยเหลือผู้ที่มีความเสี่ยงฆ่าตัวตายได้รับการช่วยเหลือ</t>
  </si>
  <si>
    <t>พบพบผู้มีมีแนวโน้มฆ่าตัวตาย น้อย ปานกลาง มาก ร้อยละ 20 ของจำนวนคาดการณ์ความเสี่ยงฆ่าตัวตาย</t>
  </si>
  <si>
    <t xml:space="preserve">ค้นหากลุ่มเสี่ยงฆ่าตัววตาย โดยใช้แบบประเมิน 8Q (ในกลุ่มโรคเรื้อรัง(เบาหวาน ไตวาย มะเร็ง โรคหัวใจและหลอดเลือด CVA) ผู้ป่วยผู้สูงอายุ ผู้ป่วยตั้งครรภ์หรือหลังคลอด ผู้ที่มีปัญหาสุรา สารเสพติด กลุ่มที่มาด้วยอาการซึมเศร้าชัดเจน ผู้ป่วยที่มีอาการทางกายเรื้อรังหลายอาการที่หาสาเหตุไม่ได้ กลุ่มที่มีการสูญเสีย (คนที่รักหรือสินทรัพทย์จำนวนมาก) </t>
  </si>
  <si>
    <t>ประชาชนอายุ 15  ปีขึ้นไป</t>
  </si>
  <si>
    <t>3.เพื่อเพิ่มการเข้าถึงบริการโรคซึมเศร้า</t>
  </si>
  <si>
    <t>การเข้าถึงบริการโรคซึมเศร้า≥ ร้อยละ 65</t>
  </si>
  <si>
    <t>3.โรงพยาบาลส่งเสริมสุขภาพตำบลและ โรงพยาบาลทุกแห่งมีการพัฒนาระบบบริการการเข้าถึงโรคทางสุขภาพจิต</t>
  </si>
  <si>
    <t>4.เพื่อให้ผู้ป่วยโรคซึมเศร้าได้รับการดูแลต่อเนื่อง</t>
  </si>
  <si>
    <t>ร้อยละ 10 ของผู้ป่วยโรคซึมเศร้าได้รับการดูแลตามแนวทางมาตรฐานจากหน่วยบริการต่อเนื่องเป็นเวลา 6 เดือน</t>
  </si>
  <si>
    <t>4.โรงพยาบาลส่งเสริมสุขภาพตำบลและ โรงพยาบาลทุกแห่งมีการคืนข้อมูลผู้ป่วยและติดตามการรักษา ดูแลต่อเนื่อง</t>
  </si>
  <si>
    <t>ผู้ป่วยโรคซึมเศร้า</t>
  </si>
  <si>
    <t>ตามHDC</t>
  </si>
  <si>
    <t xml:space="preserve">5.ประเมินผลและติดตาม </t>
  </si>
  <si>
    <t>สุภาวดี</t>
  </si>
  <si>
    <t>สสจ.</t>
  </si>
  <si>
    <t>โครงการบำบัดรักษาและฟื้นฟูสมรรถภาพผู้เสพ/ผู้ติดยาเสพติด จังหวัดสิงห์บุรี ปี 2563</t>
  </si>
  <si>
    <t>1.เพื่อให้ผู้ป่วยยาเสพติดได้รับการติดตามดูแลครบ 1 ปี</t>
  </si>
  <si>
    <t xml:space="preserve">1.ร้อยละของผู้ป่วยยาเสพติดเข้ารับการบําบัดรักษา และติดตามดูแลอย่างต่อเนื่อง 1ปี(Retention Rate) 
</t>
  </si>
  <si>
    <t>พัฒนาระบบการบำบัดรักษายาเสพติดให้ได้คุณภาพ</t>
  </si>
  <si>
    <t>พ.ย. 62- ก.ย.63</t>
  </si>
  <si>
    <t>2.เพื่อเป็นการเฝ้าระวังการเกิดอันตรายจากการใช้ยาเสพติด</t>
  </si>
  <si>
    <t>2.ร้อยละของผู้ป่วยยาเสพติดกลุ่มเสี่ยงก่อความรุนแรงได้รับการประเมิน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</si>
  <si>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พัฒนาการติดตามการช่วยเหลือและส่งต่อ</t>
  </si>
  <si>
    <t>3.เพื่อสนับสนุนให้ชุมชนสามารถช่วยเหลือผู้ป่วยติดยาเสพติด</t>
  </si>
  <si>
    <t>3. ผู้ป่วยยาเสพติดเข้ารับการบำบัดดูแลโดยใช้ชุมชนเป็นศูนย์กลาง (CBTx) ระดับตำบล</t>
  </si>
  <si>
    <t>สร้างระบบการบัดบัดที่มีคุณภาพในตำบล</t>
  </si>
  <si>
    <t>ประเมินผลติดตาม</t>
  </si>
  <si>
    <t>สุภาวดี/อารีย์</t>
  </si>
  <si>
    <t>พัฒนาและสร้างศักยภาพคนไทยทุกกลุ่มวัย</t>
  </si>
  <si>
    <t xml:space="preserve"> 1.อัตราส่วนการตายมารดาไทย      </t>
  </si>
  <si>
    <t xml:space="preserve">  เจ้าหน้าที่สาธารณสุข/คณะกรรมการงานอนามัยแม่และเด็ก/    หญิงตั้งครรภ์/หญิงหลังคลอด</t>
  </si>
  <si>
    <t xml:space="preserve"> -ค่าอาหารว่างและเครื่องดื่ม 50 คน* 25 บาท* 3 ครั้ง เป็นเงิน 3,750 บาท</t>
  </si>
  <si>
    <t xml:space="preserve">นงลักษณ์  เกตุแก้ว    </t>
  </si>
  <si>
    <t>2.ระดับความสำเร็จของพัฒนาการเด็กตามเกณฑ์มาตรฐาน</t>
  </si>
  <si>
    <t>เจ้าหน้าที่สาธารณสุข/ผู้ปกครองผู้เกี่ยวข้อง/ครูผู้ดูแลเด็ก</t>
  </si>
  <si>
    <t>6 อำเภอ</t>
  </si>
  <si>
    <t xml:space="preserve"> 3. ร้อยละของเด็ก 0-5ปี สูงดีสมส่วน และส่วนสูงเฉลี่ยที่อายุ 5 ปี</t>
  </si>
  <si>
    <t>13.อัตราตายทารกแรกเกิด</t>
  </si>
  <si>
    <t>พัฒนาระบบบริการ</t>
  </si>
  <si>
    <t>เพื่อเพิ่มประสิทธิภาพการดูแลรักษาทารกแรกเกิดให้ทั่วถึง ครอบคลุมทุกเขตบริการสุขภาพ</t>
  </si>
  <si>
    <t>เจ้าหน้าที่สาธารณสุข/คณะกรรมการ</t>
  </si>
  <si>
    <t xml:space="preserve"> -ค่าอาหารว่างและเครื่องดื่ม 40 คน* 25 บาท* 1 ครั้ง เป็นเงิน 1,000 บาท</t>
  </si>
  <si>
    <t xml:space="preserve">มี.ค.63  </t>
  </si>
  <si>
    <t xml:space="preserve">1,000 -    </t>
  </si>
  <si>
    <t>พัฒนาและสร่างเสริมศัยภาพการดูแลสุขภาพวัยรุ่น</t>
  </si>
  <si>
    <t>1.เพื่อพัฒนาและสร้างเสริมศักยภาพให้วัยรุ่นมีทักษะชีวิต สร้างความรู้อนามัยเจริญพันธุ์กลุ่มวัยรุ่นและเยาวชน และปรับพฤติกรรมตามหลัก 3อ 3ส          2.เพื่อลดปัญหาการตั้งครรภ์ก่อนวัยอันควร</t>
  </si>
  <si>
    <t xml:space="preserve">1.อัตราการตั้งครรภ์ซ้ำในหญิงอายุน้อยกว่า 20 ปี        2.อัตรการคลอดมีชีพในหญิงอายุ15 - 19 ปี     </t>
  </si>
  <si>
    <t>รพ./สสอ</t>
  </si>
  <si>
    <t>12 แห่ง</t>
  </si>
  <si>
    <t>ภาณุมาศ และสุภาวดี</t>
  </si>
  <si>
    <t>ส่งเสริมฯ</t>
  </si>
  <si>
    <t>รพ./รพ.สต./สสอ.</t>
  </si>
  <si>
    <t>60 แห่ง</t>
  </si>
  <si>
    <t>นิเทศติดตาม/ควบคุมกำกับการดำเนินงานด้านการป้องกันและแก้ไขปัญหาในวัยรุ่น ให้ความรู้สร้างเสริมศักยภาพให้วัยรุ่นมีทักษะชีวิต สร้างความรู้อนามัยเจริญพันธุ์ ให้กับวัยรุ่น ในพื้นที่ ทุกอำเภอ โดยเฉพาะกลุ่มเสี่ยง รวมทั้งผู้ปกครองที่ดูแลวัยรุ่น</t>
  </si>
  <si>
    <t xml:space="preserve">ขับเคลื่อนการดำเนินงาน TO BE NUMBER ONE เพื่อป้องกันและแก้ไขปัญหายาเสพติด  
</t>
  </si>
  <si>
    <t xml:space="preserve"> ระดับความสำเร็จของอำเภอที่มีการขับเคลื่อนกิจกรรม TO BE NUMBER ONE </t>
  </si>
  <si>
    <t>อำเภอ</t>
  </si>
  <si>
    <t>2.1สนับสนุนการรณรงค์สร้างกระแสป้องกันและแก้ไขปัญหายาเสพติด ให้มีการประชาสัมพันธ์ รับสมัครสมาชิก TO BE NUMBER ONE  และจัดกิจกรรมรณรงค์ในงานประเพณีประจำจังหวัด/อำเภอ/ตำบล ในพื้นที่ วัด/โรงเรียน/สถานที่ราชการ</t>
  </si>
  <si>
    <t>ชุมชน/รร./สถานประกอบการ</t>
  </si>
  <si>
    <t>2.2สร้างแกนนำเยาวชนในพื้นที่ ให้มีองค์ความรู้การเสริมสร้างภูมิคุ้มกันทางจิตใจ และทักษะการดำรงชีวิต และความรู้ด้านการป้องกันและปัญหายาเสพติด</t>
  </si>
  <si>
    <t xml:space="preserve">จัดตั้งชมรม และศูนย์เพื่อนใจ  TO BE NUMBER ONE ในพื้นที่ เพื่อเป็นศูนย์รวมสมาชิก ได้มาร่วมกิจกรรม เน้นการช่วยเหลือดูแลสมาชิกและพัฒนาสมาชิกให้มีคุณภาพและมีความสุข การดำเนินงานภายใต้แนวคิด “ปรับทุกข์ สร้างสุข แก้ปัญหา พัฒนา EQ” ทั้งจากการเรียนรู้ด้วยตนเอง และการเข้าร่วมกิจกรรมกลุ่ม อาศัยกระบวนการกลุ่มให้เกิดความสนุก พร้อมกับการพัฒนาทักษะต่างๆ อาทิ การควบคุมอารมณ์ และความต้องการของตนเอง รู้จักเห็นใจผู้อื่น มีความรับผิดชอบต่อส่วนรวม (ดี)มีความสามารถ ในการรู้จักตนเอง มีแรงจูงใจ สามารถตัดสินใจแก้ปัญหา แสดงออกได้อย่างเหมาะสม และมีสัมพันธภาพที่ดีกับผู้อื่น (เก่ง) มีความภาคภูมิใจในตนเอง พอใจในชีวิต มีความสงบสุขทางใจ และสามารถดำเนินชีวิตอย่างเป็นสุข (สุข) รวมทั้งจัดบริการเพื่อให้โอกาสสำหรับการแสดงออกถึงพลังสร้างสรรค์ที่มีอยู่ ของวัยรุ่นในสถานศึกษา เพื่อเสริมสร้างภูมิคุ้มกันทางจิต และป้องกันแก้ไขปัญหาพฤติกรรมวัยรุ่นเชิงรุกในพื้นที่ที่เสี่ยงต่อการเกิดปัญหาวัยรุ่นได้ง่าย
</t>
  </si>
  <si>
    <t>ธ.ค.62 - ก.ค.63</t>
  </si>
  <si>
    <t>3,500บาทX2คนX6อำเภอ</t>
  </si>
  <si>
    <t>เด็กวัยเรียนสุขภาพดีมีความรอบรู้ด้านสุขภาพแก่เด็กวัยเรียน</t>
  </si>
  <si>
    <t>1.เพื่อสร้างความรอบรู้ด้านสุขภาพแก่เด็กวัยเรียน 2.ปลูกฝังพฤติกรรมสุขภาพที่ถูกต้อง เหมาะสม แก่เด็กวัยเรียน</t>
  </si>
  <si>
    <t xml:space="preserve">เด็กวัยเรียน (6-14ปี)สูงดีสมส่วน  </t>
  </si>
  <si>
    <t xml:space="preserve">1.สนับสนุนการดำเนินงานโรงเรียนรอบรู้ด้านสุขภาพ(6เรื่องตามที่กรมอนามัยกำหนด  อาหาร การออกกำลังกาย การเลือกบริโภค การนอน การดูแลช่องปาก การล้างมือ)       </t>
  </si>
  <si>
    <t>ร.ร.</t>
  </si>
  <si>
    <t>สื่อประชาสัมพันธ์/สปอต 10,000 บาท</t>
  </si>
  <si>
    <t xml:space="preserve"> 3.พัฒนาศักยภาพบุคลากรในการให้คำปรึกษาลดอ้วน และกระบวนการปรับเปลี่ยนพฤติกรรม</t>
  </si>
  <si>
    <t>60 แห่ง(80 คน)</t>
  </si>
  <si>
    <t>-ค่าอาหารกลางวันอาหารว่าง 9,600         -ค่าตอบแทนวิทยากรเดี่ยว,กลุ่ม รวม14,400 บาท</t>
  </si>
  <si>
    <t>1.ร้อยละของผู้ติดยาเสพติดที่บำบัดครบตามเกฌฑ์ที่กำหนด ของแต่ละระบบ และได้รับการติดตามดูแลต่อเนื่อง 1 ปี  (Retention Rate)</t>
  </si>
  <si>
    <t xml:space="preserve">1.การประชุมชี้แจง/ติดตามความก้าวหน้า                                                                                 </t>
  </si>
  <si>
    <t xml:space="preserve">จนท.สธ.                       </t>
  </si>
  <si>
    <t xml:space="preserve">4 ครั้ง                                                </t>
  </si>
  <si>
    <t>ค่าอาหารกลางวัน/ อาหารว่าง และเครื่องดื่ม</t>
  </si>
  <si>
    <t>12.000</t>
  </si>
  <si>
    <t>101</t>
  </si>
  <si>
    <t xml:space="preserve">2.ร้อยละของผู้ใช้ ผู้เสพ ที่บำบัดครบตามเกณฑ์ที่กำหนดของแต่ละระบบ หยุดเสพต่อเนื่องหลังจำหน่ายจากการบำบัด 3 เดือน (3 months Remission rate) </t>
  </si>
  <si>
    <t xml:space="preserve"> 2.พัฒนาการมีส่วนร่วมของชุมชนและภาคีเครือข่าย </t>
  </si>
  <si>
    <t xml:space="preserve"> พชอ.  </t>
  </si>
  <si>
    <t xml:space="preserve"> 6 อำเถอ   </t>
  </si>
  <si>
    <t xml:space="preserve">ค่าอาหารกลางวัน/ อาหารว่างและเครื่องดื่ม </t>
  </si>
  <si>
    <t>60,000</t>
  </si>
  <si>
    <t xml:space="preserve">ม.ค..62         ก.พ.62        </t>
  </si>
  <si>
    <t>3 ขับเคลื่อนการพัฒนาสถานพยาบาล (HA ยาเสพติด)</t>
  </si>
  <si>
    <t>รพ.</t>
  </si>
  <si>
    <t>พ.ค.62</t>
  </si>
  <si>
    <t>4.กำกับดูแลมาตรฐานหน่วยบำบัดฟื้นฟู</t>
  </si>
  <si>
    <t>หน่วยงานภายนอก</t>
  </si>
  <si>
    <t xml:space="preserve"> 2 หน่วย</t>
  </si>
  <si>
    <t>มี.ค.62</t>
  </si>
  <si>
    <t>5.สนับสนุนการบำบัดรักษา และฟื้นฟู</t>
  </si>
  <si>
    <t xml:space="preserve">ค่าวัสดุ ค่าวัสดุวิทยาศาสตร์ ค่ายาและเวชภัณฑ์ ค่าอาหารกลางวัน/ อาหารว่างและเครื่องดื่ม  </t>
  </si>
  <si>
    <t>ต.ค.61-ก.ย.62</t>
  </si>
  <si>
    <t xml:space="preserve">6. ขับเคลื่อนการดำเนินงาน TO BE NUMBER ONE </t>
  </si>
  <si>
    <t>เครือข่ายชุมชน /  สถานศึก ษา /สถานประกอบ การ/ เรือนจำ/ สถานพินิจ/ คุมประพฤติ</t>
  </si>
  <si>
    <t>ค่าเบี้ยเลี้ยง ค่าที่พัก</t>
  </si>
  <si>
    <t>7.การพัฒนาระบบข้อมูลและการรายงาน</t>
  </si>
  <si>
    <t>สธ./คุมประพฤติ/เรือนจำ</t>
  </si>
  <si>
    <t>3 สังกัด</t>
  </si>
  <si>
    <t>1.ค่าอาหารกลางวัน/ อาหารว่าง และเครื่องดื่ม</t>
  </si>
  <si>
    <t>ธ.ค.61</t>
  </si>
  <si>
    <t>2. ค่าตอบแทนวิทยากร</t>
  </si>
  <si>
    <t>8. สนับสนุนการดำเนินงาน หมู่บ้านต้นแบบ ลด ละ เลิก บุหรี่ สุรา ยาเสพติด</t>
  </si>
  <si>
    <t xml:space="preserve">ค่าวัสดุ/ค่าอาหารกลางวัน/ อาหารว่างและเครื่องดื่ม </t>
  </si>
  <si>
    <t>ม.ค.-ก.ย.62</t>
  </si>
  <si>
    <t xml:space="preserve">9.ให้รพ.รพสต.ทุกแห่งเข้ารับการอบรม   Matrix Program /เจ้าหน้าที่รพ.สต.ผ่านการอบรมการบำบัดฟื้นฟูสมรรถภาพผู้ติดยาเสพติดสำหรับเจ้าหน้าที่รพ.สต./จนท.ผู้รับผิดชอบงานที่ผ่านการอบรมการบำบัดผู้ป่วยยาและสารเสพติดด้วยการปรับเปลี้ยนความคิดและพฤติกรรม (CBT) 
</t>
  </si>
  <si>
    <t>รพ.สต. รพ. สสอ.ทุกแห่ง</t>
  </si>
  <si>
    <t>ค่าเดินทางไปราชการ</t>
  </si>
  <si>
    <t>พ.ย.62 -ก.ย.63</t>
  </si>
  <si>
    <t>โครงการส่งเสริมสุขภาพเด็กวัยเรียนจังหวัดสิงห์บุรี</t>
  </si>
  <si>
    <t xml:space="preserve"> -เพื่อให้เด็กวัยเรียนมีสุขภาพดี ทั้งร่างกาย จิตใจ สมอง </t>
  </si>
  <si>
    <t xml:space="preserve"> -เด็กวัยเรียนสูงดีสมส่วน ไม่น้อยกว่าร้อยละ 68</t>
  </si>
  <si>
    <t>รร.</t>
  </si>
  <si>
    <t>128 แห่ง</t>
  </si>
  <si>
    <t>ตค.62-กย.63</t>
  </si>
  <si>
    <t>ผู้รับผิดชอบงานส่งเสริมสุขภาพเด็กวัยเรียน</t>
  </si>
  <si>
    <t xml:space="preserve"> -เด็กวัยเรียนเริ่มอ้วนและอ้วน ไม่เกินร้อยละ 10</t>
  </si>
  <si>
    <t xml:space="preserve"> -เฝ้าระวังและแก้ไขภาวะการเจริญเติบโตในเด็กวัยเรียน</t>
  </si>
  <si>
    <t xml:space="preserve"> -พัฒนาคลินิคให้คำปรึกษาลดอ้วนในเด็กวัยเรียน</t>
  </si>
  <si>
    <t xml:space="preserve"> -คัดกรองObesity sign กลุ่มเสี่ยงHT DM รักษา -ส่งต่อ</t>
  </si>
  <si>
    <t xml:space="preserve"> -พัฒนาคลินิคDPAC    </t>
  </si>
  <si>
    <t xml:space="preserve"> รพ.</t>
  </si>
  <si>
    <t xml:space="preserve"> -ให้ความรู้และจัดกิจกรรมปรับเปลี่ยนพฤติกรรมกลุ่มเด็กเริ่มอ้วนและอ้วน ผู้ปกครอง ครู แม่ครัว ผู้ประกอบการร้านค้าในและหน้าโรงเรียน</t>
  </si>
  <si>
    <t xml:space="preserve"> -เด็กวัยเรียนทุกคนมีการมองเห็นที่ดี </t>
  </si>
  <si>
    <t xml:space="preserve"> -เฝ้าระวังการมองเห็น และผู้ที่มีสายตาผิดปกติได้รับการแก้ไข</t>
  </si>
  <si>
    <t>โครงการส่งเสริมสุขภาพผู้สูงอายุ จังหวัดสิงห์บุรี</t>
  </si>
  <si>
    <t xml:space="preserve"> -เพื่อให้ประชาชนมีการเตรียมความพร้อมเพื่อเตรียมเป็นผู้สูงอายุที่มีคุณภาพ</t>
  </si>
  <si>
    <t>ร้อยละของประชาชนอายุ 55 - 59 ปี ได้รับการเตือนการเตรียมความพร้อมเป็นผู้สูงอายุที่มีคุณภาพ</t>
  </si>
  <si>
    <t xml:space="preserve"> -เตรียมความพร้อมทุกช่วงวัยเพื่อการเตรียมเป็นผู้สูงอายุที่มีคุณภาพ</t>
  </si>
  <si>
    <t>ปชช.ทุกคน</t>
  </si>
  <si>
    <t>ผู้รับผิดชอบงานส่งเสริมสุขภาพผู้สูงอายุ</t>
  </si>
  <si>
    <t>ปชช.อายุ 55-59 ปี</t>
  </si>
  <si>
    <t xml:space="preserve"> -ค่าอาหาร ค่าวิทยากร</t>
  </si>
  <si>
    <t xml:space="preserve"> -เพื่อให้ผู้สูงอายุมีคุณภาพชีวิตที่ดีและได้รับการดูแลอย่างเหมาะสม</t>
  </si>
  <si>
    <t>ร้อยละของตำบล LTC ผ่านเกณฑ์</t>
  </si>
  <si>
    <t xml:space="preserve"> -สร้างความเข้มแข็งภาคีเครือข่ายการดำเนินงานส่งเสริมสุขภาพและการดูแลผู้สูงอายุ</t>
  </si>
  <si>
    <t>หน่วยบริการสาธารณสุข</t>
  </si>
  <si>
    <t xml:space="preserve"> -ศึกษาดูงานเพื่อพัฒนาคลินกผู้สูงอายุในโรงพยาบาล</t>
  </si>
  <si>
    <t xml:space="preserve"> -มีการพัฒนา-ดำเนินงานคลินิกผู้สูงอายุในโรงพยาบาลทุกแห่ง</t>
  </si>
  <si>
    <t>รพท+รพช</t>
  </si>
  <si>
    <t xml:space="preserve"> -สนับสนุนการดำเนินงานชมรมผู้สูงอายุให้มีกิจกรรมทุกเดือน</t>
  </si>
  <si>
    <t>ชมรมผู้สูงอายุ</t>
  </si>
  <si>
    <t xml:space="preserve"> -คัดเลือกชมรมผู้สูงอายุดีเด่น</t>
  </si>
  <si>
    <t>ร้อยละของผู้สูงอายุมีพฤติกรรมสุขภาพที่พึงประสงค์</t>
  </si>
  <si>
    <t xml:space="preserve"> -คัดกรองสุขภาพผู้สูงอายุและให้การดูแลอย่างเหมาะสม</t>
  </si>
  <si>
    <t>ผู้สูงอายุ</t>
  </si>
  <si>
    <t>600 คน</t>
  </si>
  <si>
    <t xml:space="preserve"> -ชะลอความเสื่อมตามวัยโดยการสมรรถภาพทางกาย (ทดสอบความพร้อมในการปฏิบัติกิจวัตรประจำวันของผู้สูงอายุ)เพื่อหาสมรรถภาพร่างกายที่เสื่อมและจัดกิจกรรมแก้ไขฟื้นฟูอย่างเหมาะสม </t>
  </si>
  <si>
    <t>ผู้สูงอายุกลุ่ม 1 (ช่วยเหลือตัวเองได้สมบูรณ์)</t>
  </si>
  <si>
    <t>12 คน</t>
  </si>
  <si>
    <t>ร้อยละของสถานบริการสาธารณสุขมีสภาพแวดล้อมที่เหมาะสมต่อการสร้างเสริมสุขภาพคนสูงอายุ และคนพิการ</t>
  </si>
  <si>
    <t xml:space="preserve"> -มีการพัฒนา/จัดสิ่งอำนวยความสะดวกสำหรับคนสูงอายุ และคนพิการในหน่วยงาน/สถานบริการสาธารณสุขทุกแห่ง</t>
  </si>
  <si>
    <t>หน่วยงาน/สถานบริการสาธารณสุข</t>
  </si>
  <si>
    <t xml:space="preserve"> -สนับสนุนให้วัดทุกแห่งเป็นวัดส่งเสริมสุขภาพและสนับสนุนให้พระสงฆ์เป็นผู้นำด้านสุขภาวะของชุมชนและสังคม โดยมีพระคิลานุปัฏฐาก(พระอาสาสมัครส่งเสริมสุขภาพประจำวัด อสว.) เป็นผู้ปฏิบัติดูแลพระสงฆ์อาพาธ รวมทั้งการสร้างเสริมสุขภาพ และการจัดการปัจจัยเสี่ยงที่คุกคามสุขภาพของพระสงฆ์
</t>
  </si>
  <si>
    <t>วัด</t>
  </si>
  <si>
    <t>188 แห่ง</t>
  </si>
  <si>
    <t xml:space="preserve"> -คัดเลือกวัดส่งเสริมสุขภาพดีเด่น</t>
  </si>
  <si>
    <t>ร้อยละของผู้สูงอายุที่มีภาวะพึ่งพิงได้รับการดูแลตาม Care Plan</t>
  </si>
  <si>
    <t xml:space="preserve"> -ให้การดูแลผู้สูงอายุที่มีภาวะพึ่งพิงในระบบ Long Term Care</t>
  </si>
  <si>
    <t>ผู้สูงอายุที่มีภาวะพึ่งพิง</t>
  </si>
  <si>
    <t xml:space="preserve"> -จัดทำ Care Plan ในโปรแกรม 3C ของกรมอนามัย</t>
  </si>
  <si>
    <t>53 แห่ง</t>
  </si>
  <si>
    <t>ระบบดูแลช่วยเหลือนักเรียนกลุ่มเสี่ยงทางการเรียนรู้และสุขภาพจิต จังหวัดสิงห์บุรี</t>
  </si>
  <si>
    <t xml:space="preserve">๑ เพื่อให้นักเรียนกลุ่มเสี่ยงทางการเรียนรู้และสุขภาพจิต ได้รับการช่วยเหลือ  
๒ เพื่อส่งเสริมให้เด็กสมาธิสั้นและออทิสติกเข้าถึงบริการสาธารณสุข ปัญหาพฤติกรรมอารมณ์ได้รับการดูแลช่วยเหลือ
๓ เพื่อครอบครัวเด็กกลุ่มเสี่ยงทางการเรียนรู้และสุขภาพจิต มีความเข้าใจและสามารถดูแลเด็กได้อย่าเหมาะสม  
</t>
  </si>
  <si>
    <t xml:space="preserve">๑ ผู้ป่วยโรคสมาธิสั้น และออทิสติกเข้าถึงบริการ ร้อยละ ๕๐
๒ กลุ่มเสี่ยงบกพร่องทางการเรียนรู้ ได้รับการดูแลช่วยเหลือติดตาม ร้อยละ ๙๐
</t>
  </si>
  <si>
    <t>สร้างเครือข่ายระดับจังหวัด</t>
  </si>
  <si>
    <t>ศึกษา สธ</t>
  </si>
  <si>
    <t xml:space="preserve">ค่าอาหารกลางวัน ๑ มื้อ ค่าอาหารว่างและเครื่องดื่ม ๑ มื้อ สร้างเครือข่ายระดับจังหวัด ๒๐ คน x ๑๕๕ บาท   </t>
  </si>
  <si>
    <t>ม.ค.-มิ.ย.63</t>
  </si>
  <si>
    <t>สร้างเครื่อข่ายระดับอำเภอ</t>
  </si>
  <si>
    <t xml:space="preserve">ค่าอาหารกลางวัน ๑ มื้อ ค่าอาหารว่างและเครื่องดื่ม ๑ มื้อ สร้างเครื่อข่ายระดับอำเภอ  ๑๕๐ คน x ๑๕๕ บาท   </t>
  </si>
  <si>
    <t>รณรงค์สร้างความรู้ความเข้าใจพฤติกรรมอารมณ์เด็กและเยาวชน</t>
  </si>
  <si>
    <t>ค่าจ้างจัดทำป้ายรณรงค์สร้างความรู้ความเข้าใจพฤติกรรมอารมณ์เด็กและเยาวชน</t>
  </si>
  <si>
    <t>ส่งเสริมครอบครัวสุขสันต์เข้าใจห่วงใยเด็กและเยาวชน จำนวน ๖ อำเภอ</t>
  </si>
  <si>
    <t>นักเรียน/ครอบครัว</t>
  </si>
  <si>
    <t>ค่าวิทยากร ส่งเสริมครอบครัวสุขสันต์เข้าใจห่วงใยเด็กและเยาวชน จำนวน ๖ อำเภอๆละ       ๕ กลุ่มๆ ละ ๑ คนๆ ละ ๓ ชั่วโมงๆ ละ ๖๐๐ บาท</t>
  </si>
  <si>
    <t xml:space="preserve">ค่าอาหารกลางวัน ๑ มื้อ ค่าอาหารว่างและเครื่องดื่ม ๑ มื้อ ส่งเสริมครอบครัวสุขสันต์เข้าใจห่วงใยเด็กและเยาวชน ๑,๕๐๘ คน x ๑๕๕ บาท   </t>
  </si>
  <si>
    <t>ค่าจัดทำสื่อส่งเสริมครอบครัวสุขสันต์เข้าใจห่วงใยเด็กและเยาวชน จำนวน ๗๕๔ ฉบับๆละ ๕๐ บาท</t>
  </si>
  <si>
    <t>โครงการการป้องกันและแก้ไขปัญหาความรุนแรงในเด็ก สตรีและบุคคลในครอบครัว</t>
  </si>
  <si>
    <t xml:space="preserve">1 เพื่อพัฒนาศักยภาพเครือข่ายบริการดูแลช่วยเหลือด้านการแพทย์และสาธารณสุข
2 เพื่อเฝ้าระวัง ป้องกันปัญหาสังคม และความรุนแรงที่อาจเกิดขึ้น 
</t>
  </si>
  <si>
    <t>1.ศูนย์พึงได้ ในรพ.ชุมชุน ประชุมคณะกรรมการอย่างน้อยปีละ 1 ครั้ง 2.มีการจัดทำ Case Conference ระดับจังหวัด อย่างน้อยอำเภอละ 1 ราย</t>
  </si>
  <si>
    <t>จนท.สธ</t>
  </si>
  <si>
    <t>ม.ค- ก.ย.63</t>
  </si>
  <si>
    <t>ค่าวัสดุอุปกรณ์</t>
  </si>
  <si>
    <t>กิจกรรมขับเคลื่อนระดับอำเภอประชุมคณะกรรมการศูนย์พึ่งได้/สหวิชาชีพระดับอำเภอ</t>
  </si>
  <si>
    <t xml:space="preserve">ค่าอาหารกลางวัน อาหารว่างและเครื่องดื่ม 2 มื้อ จำนวน 4 อำเภอ
อำเภอละ 20 คนๆละ 120 บาท      เป็นเงิน 9,600 บาท
</t>
  </si>
  <si>
    <t>ค่าใช้จ่ายในการพัฒนาศักยภาพบุคลากรและค่าใช้จ่ายในการเดินทางไปราชการ</t>
  </si>
  <si>
    <t xml:space="preserve"> 1.เพื่อพัฒนาระบบบริการของสถานบริการสาธารณสุขทุกระดับให้ได้มาตรฐานอนามัยแม่และเด็กคุณภาพ</t>
  </si>
  <si>
    <t xml:space="preserve">PI.ร้อยละของหญิงตั้งครรภ์ได้รับการฝากครรภ์ครั้งแรกเมื่ออายุครรภ์ น้อยกว่า 12 สัปดาห์             </t>
  </si>
  <si>
    <t>หญิงตั้งครรภ์</t>
  </si>
  <si>
    <t>พื้นที่</t>
  </si>
  <si>
    <t xml:space="preserve">นางนงลักษณ์             เกตุแก้ว   </t>
  </si>
  <si>
    <t>กลุ่มงานส่งเสริมสุขภาพ       CPPO</t>
  </si>
  <si>
    <t>2.เพื่อจัดระบบการส่งต่อหญิงตั้งครรภ์ มารดา และทารกแรกเกิดภาวะฉุกเฉินอย่างมีประสิทธิภาพ</t>
  </si>
  <si>
    <t xml:space="preserve"> PIร้อยละของหญิงตั้งครรภ์ได้รับการตรวจเลือดหาระดับฮีมาโตคริต HCT≤ 33%   </t>
  </si>
  <si>
    <t xml:space="preserve">นางนงลักษณ์        เกตุแก้ว   </t>
  </si>
  <si>
    <t>3.เพื่อส่งเสริมให้เด็กเจริญเติบโต พัฒนาการสมวัย พร้อมเรียนรู้ ตามช่วงวัย</t>
  </si>
  <si>
    <t>เด็กปฐมวัย(แรกเกิด-5 ปี)</t>
  </si>
  <si>
    <t>4.ส่งเสริมให้ประชาชนมีความตระหนักรู้เรื่องการเลี้ยงดูเด็กอย่างมีคุณภาพ</t>
  </si>
  <si>
    <t xml:space="preserve">PI ค้นหาพัฒนาการสงสัยล่าช้า </t>
  </si>
  <si>
    <t xml:space="preserve">PI  เด็กพัฒนาการสงสัยล่าช้าได้รับการติดตามและกระตุ้น     </t>
  </si>
  <si>
    <t xml:space="preserve">PI ร้อยละของเด็กพัฒนาการล่าช้าได้รับการกระตุ้นพัฒนาการด้วย TEDA4I                                             </t>
  </si>
  <si>
    <t>อำเภอละ 300 ครัวเรือน</t>
  </si>
  <si>
    <t>5.เพื่อให้ประชาชนอายุ 15 ปีขึ้นไปมีพฤติกรรมสุขภาพถูกต้องด้วยมาตรการ 3 อ3ส</t>
  </si>
  <si>
    <t xml:space="preserve">KPI ร้อยละของปชช.อายุ15ปีขึ้นไปมีพฤติกรรมสุขภาพที่ถูกต้องด้วยมาตรการ3อ3ส </t>
  </si>
  <si>
    <t>ปชช.อายุ 15 -59 ปี</t>
  </si>
  <si>
    <t>พัฒนาระบบการดูแลสุขภาพประชาชนจังหวัดสิงห์บุรี</t>
  </si>
  <si>
    <t xml:space="preserve"> PIร้อยละของประชาชนวัยทำงาน มีค่าดัชนีมวลกายปกติ</t>
  </si>
  <si>
    <t xml:space="preserve">  -ให้พื้นที่ทุกอำเภอจัดกิจกรรมปรับเปลี่ยนพฤติกรรม ลดพุง ลดเสี่ยง ลดโรค</t>
  </si>
  <si>
    <t>ปชช.อายุ 18 -59 ปี ครอบคลุม 6 อำเภอ</t>
  </si>
  <si>
    <t xml:space="preserve">ค่าจัดกิจกรรมรณรงค์ปรับเปลี่ยนพฤติกรรม ลดพุง ลดเสี่ยง ลดโรค 6 อำเภอๆละ 10,000 บาท   </t>
  </si>
  <si>
    <t>ค่าจัดทำสื่อประชาสัมพันธ์ รณรงค์ปรับเปลี่ยนพฤติกรรม ลดพุง ลดเสี่ยง ลดโรค</t>
  </si>
  <si>
    <t xml:space="preserve">ค่าจัดทำสปอตเผยแพร่ทางทาง อสมท. </t>
  </si>
  <si>
    <t>ม.ค.-ส.ค.63</t>
  </si>
  <si>
    <t>7.เพื่อให้เจ้าหน้าที่ในสำนักงานักงานสาธารณสุขจังหวัดสิงห์บุรีมีพฤติกรรมสุขภาพที่ถูกต้องด้วยมาตรการ 3 อ 3 ส</t>
  </si>
  <si>
    <t xml:space="preserve">ค่าอาหารกลางวัน ๑ มื้อ ค่าอาหารว่างและเครื่องดื่ม ๑ มื้อพัฒนาศักยภาพและปรับเปลี่บยนพฤติกรรม ลดพุง ลดเสี่ยง ลดโรค พร้อมกันทั้งสำนักงานสาธารณสุขจังหวัดสิงห์บุรี 96 คนx120 บาท 1 วัน  </t>
  </si>
  <si>
    <t>ค่าสมนาคุณวิทยากร 6 ชมๆละ 600 บาท</t>
  </si>
  <si>
    <t>ประชุมคณะอนุกรรมการป้องกันและแก้ไขปัญหาการตั้งครรภ์ในวัยรุ่น ระดับจังหวัด ปีงบประมาณ 2563</t>
  </si>
  <si>
    <t xml:space="preserve">1.เพื่อให้เกิดกลไกการดำเนินงานบูรณาการทุกภาคส่วนหลัก ในการดำเนินงานป้องกันแก้ไขปัญหาการตั้งครรภ์ในวัยรุ่น       2.วัยรุ่นมีความรู้ด้านเพศวิถีศึกษาและทักษะชีวิต รวมถึงได้รับการดูแล ช่วยเหลือ และคุ้มครองอย่างเป็นระบบ </t>
  </si>
  <si>
    <t xml:space="preserve">1.อัตราการตั้งครรภ์ซ้ำในหญิงอายุน้อยกว่า 20 ปี       2.อัตรการคลอดมีชีพในหญิงอายุ15 - 19 ปี            3.อัตรการคลอดมีชีพในหญิงอายุ10 - 14 ปี </t>
  </si>
  <si>
    <t>อนุกรรมการตามคำสั่งจังหวัดสิงห์บุรี ที่ 3240/2560 ลงวันที่ 30 พ.ย.60</t>
  </si>
  <si>
    <t>30 คน</t>
  </si>
  <si>
    <t xml:space="preserve"> -ค่าเบี้ยประชุม 16,950 บาท*2ครั้ง 33,900 บาท  -ค่าอาหารว่างและเครื่องดื่ม1,050*2ครั้ง =2,100 บาท</t>
  </si>
  <si>
    <t>ศูนย์อนามัยที่ 4</t>
  </si>
  <si>
    <t>เดือน มี.ค.63 และ ก.ค. 63</t>
  </si>
  <si>
    <t>คณะทำงานป้องกันแก้ไขปัญหาการตั้งครรภ์ในวัยรุ่น  ระดับจังหวัด</t>
  </si>
  <si>
    <t>15 คน</t>
  </si>
  <si>
    <t xml:space="preserve"> -ค่าอาหารว่างและเครื่องดื่ม 15*35*2</t>
  </si>
  <si>
    <t xml:space="preserve">1.ส่งเสริมการมีส่วนร่วมของภาคีเครือข่ายในการป้องกันแก้ไขปัญหายาเสพติด
2.เพื่อพัฒนา
</t>
  </si>
  <si>
    <t>1.ประชุมคณะกรรมการอำนวยการโครงการ TO BE NUMBER ONE ระดับจังหวัด อย่างน้อย 3 เดือนครั้ง/ปี</t>
  </si>
  <si>
    <t>คณะกรรม  การอำนวยการะดับจังหวัด (ตามคำสั่งจังหวัดสิงห์บุรีที่ 692/2562 ลงวันที่ 19 เมษายน 2562)</t>
  </si>
  <si>
    <t>เข้าร่วมกิจกรรมในโครงการ TO BE NUMBER ONE ส่วนกลาง</t>
  </si>
  <si>
    <t xml:space="preserve">อาหารว่างและเครื่องดื่ม 25*35*3 ครั้ง </t>
  </si>
  <si>
    <t>ธ.ค. 62 - ส.ค.63</t>
  </si>
  <si>
    <t>ร้อยละของโรงพยาบาลที่มีระดับวิกฤตลดลง</t>
  </si>
  <si>
    <t>ระดับความสำเร็จของการดำเนินงาน
ระบบธรรมาภิบาลและ
องค์กรคุณภาพ</t>
  </si>
  <si>
    <t>1. เพื่อเป็นเกณฑ์มาตรฐานสำหรับการประเมินสภาพคล่องและเฝ้าระวังทางการเงิน       2. เพื่อเป็นข้อมูลสำหรับนำไปสู่การจัดสรรทรัพยากรด้านสุขภาพให้เกิดความเป็นธรรม และเกิดประโยชน์สูงสุด</t>
  </si>
  <si>
    <t>50 คน</t>
  </si>
  <si>
    <t>พ.ย.62-มี.ค.63</t>
  </si>
  <si>
    <t>นายพิพัฒน์  กว้างนอก  นางสาวินี  เขียวรี</t>
  </si>
  <si>
    <t>บริหารทั่วไป</t>
  </si>
  <si>
    <t>พัฒนาโครงสร้างพื้นฐานและจัดหาวัสดุอุปกรณ์ให้พร้อมปฏิบัติงาน</t>
  </si>
  <si>
    <t>จัดเตรียมวัสดุอุปกรณ์ให้พร้อมสำหรับสนับสนุนการปฏิบัติงานของหน่วยงานใน สสจ.สห. และหน่วยบริหารในสังกัด</t>
  </si>
  <si>
    <t>ผลการเบิกจ่ายเป็นไปตามเป้าหมายที่กระทรวง   การคลังกำหนด</t>
  </si>
  <si>
    <t>รถยนต์</t>
  </si>
  <si>
    <t>10 คัน</t>
  </si>
  <si>
    <t>ต.ค.62-ก.ย.63</t>
  </si>
  <si>
    <t>งานพัสดุ</t>
  </si>
  <si>
    <t xml:space="preserve">    ค่าซ่อมแซมสิ่งก่อสร้าง</t>
  </si>
  <si>
    <t>สิ่งก่อสร้าง</t>
  </si>
  <si>
    <t xml:space="preserve">    ค่าซ่อมแซมครุภัณฑ์ สนง.</t>
  </si>
  <si>
    <t>ครุภัณฑ์</t>
  </si>
  <si>
    <t>2.ค่าวัสดุ</t>
  </si>
  <si>
    <t xml:space="preserve">    วัสดุสำนักงาน (กระดาษ)</t>
  </si>
  <si>
    <t xml:space="preserve">    วัสดุสำนักงานทั่วไป</t>
  </si>
  <si>
    <t xml:space="preserve">    วัสดุงานบ้านงานครัว+ไฟฟ้า</t>
  </si>
  <si>
    <t xml:space="preserve">    วัสดุคอมพิวเตอร์</t>
  </si>
  <si>
    <t>3.ค่าจ้างเหมาบริการ</t>
  </si>
  <si>
    <t>3.1 ค่าจ้างเหมาบุคลากร</t>
  </si>
  <si>
    <t xml:space="preserve">     - กลุ่มงานบริหารฯ(พขร.)  2 คน</t>
  </si>
  <si>
    <t xml:space="preserve">     - กลุ่มงานการแพทย์แผนไทยฯ  1  คน</t>
  </si>
  <si>
    <t xml:space="preserve">     - กลุ่มงาน NCD  1  คน</t>
  </si>
  <si>
    <t xml:space="preserve">    - กลุ่มงาน ครบ. 1 คน</t>
  </si>
  <si>
    <t xml:space="preserve">    - กลุ่มงานส่งเสริมฯ  1  คน</t>
  </si>
  <si>
    <t xml:space="preserve">    - กลุ่มงานยุทธฯ  1  คน</t>
  </si>
  <si>
    <t>3.2 ค่าจ้างเหมาเช่าเครื่องถ่ายเอกสาร</t>
  </si>
  <si>
    <t>3.3 ค่าจ้างเหมาทำความสะอาดสำนักงาน</t>
  </si>
  <si>
    <t>3.4 ค่าจ้างเหมารักษาความปลอดภัย</t>
  </si>
  <si>
    <t>3.5 ค่าจ้างเหมาล้างเครื่องปรับอากาศ</t>
  </si>
  <si>
    <t xml:space="preserve"> 1 ครั้ง</t>
  </si>
  <si>
    <t>4.ค่าน้ำมันเชื้อเพลิง</t>
  </si>
  <si>
    <t>5.ค่าใช้จ่ายในการฝึกอบรม/เดินทางฯ</t>
  </si>
  <si>
    <t>จนท.สสจ.</t>
  </si>
  <si>
    <t>100 คน</t>
  </si>
  <si>
    <t>งานการเงิน</t>
  </si>
  <si>
    <t>6.ค่าสาธารณูปโภค</t>
  </si>
  <si>
    <t>6.1 ค่าไฟฟ้า</t>
  </si>
  <si>
    <t>6.2 ค่าประปา</t>
  </si>
  <si>
    <t>6.3 ค่าไปรษณีย์</t>
  </si>
  <si>
    <t>6.4 ค่าโทรศัพท์</t>
  </si>
  <si>
    <t>7.ค่าตอบแทนคณะกรรมการ/ค่าเบี้ยประชุม</t>
  </si>
  <si>
    <t>งานพัสดุ/สวล.</t>
  </si>
  <si>
    <t>8.ค่าตอบแทนปฏิบัติงานนอกเวลา</t>
  </si>
  <si>
    <t>งานพัสดุ/การเงิน/คบ</t>
  </si>
  <si>
    <t>9.ค่าอินเตอร์เน็ต TOT</t>
  </si>
  <si>
    <t>ก.ยุทธฯ</t>
  </si>
  <si>
    <t>10.ค่าอินเตอร์เน็ต CAT Onnet</t>
  </si>
  <si>
    <t xml:space="preserve">11.งบประชุมราชการ </t>
  </si>
  <si>
    <t>Chief, พบส.</t>
  </si>
  <si>
    <t>12.ปรับปรุงห้องประชุมอาคารพัสดุ</t>
  </si>
  <si>
    <t>13.ก่อสร้างป้ายสำนักงาน</t>
  </si>
  <si>
    <t>โรงเรียนต้นแบบด้านสุขภาพ</t>
  </si>
  <si>
    <t>KPI 19 จำนวนโรงเรียนต้นแบบด้านสุขภาพ</t>
  </si>
  <si>
    <t xml:space="preserve">1.เพื่อส่งเสริมให้นักเรียนมีพฤติกรรมการบริโภคทีถูกต้อง   2. เพื่อให้โรงเรียนมีสภาพแวดล้อมที่ดีและเอื้อต่อสุขภาพ      </t>
  </si>
  <si>
    <t xml:space="preserve"> จำนวนโรงเรียนต้นแบบด้านสุขภาพ</t>
  </si>
  <si>
    <t>โรงเรียน</t>
  </si>
  <si>
    <t>20 รร.</t>
  </si>
  <si>
    <t>นางมะลิ  ชาญณรงค์</t>
  </si>
  <si>
    <t>ทันตฯ</t>
  </si>
  <si>
    <t>พัฒนาระบบบริการสุขภาพช่องปาก (service plan)</t>
  </si>
  <si>
    <t>2.เพื่อพัฒนาให้คลินิกทันตกรรมมีคุณภาพ ได้มาตรฐาน และเกิดความปลอดภัยในการให้บริการทางทันตกรรม</t>
  </si>
  <si>
    <t>ร้อยละของคลินิกทันตกรรมที่ผ่านเกณฑ์มาตรฐานไม่น้อยกว่าร้อยละ 80</t>
  </si>
  <si>
    <t xml:space="preserve"> 1.ค่าอาหารว่าง อาหารกลางวัน และเครื่องดื่ม จำนวน 60 คน x 120 บาท เป็นเงิน  7,200 บาท  </t>
  </si>
  <si>
    <t xml:space="preserve">สสจ.(กลุ่มงานบริหารฯ)                                           </t>
  </si>
  <si>
    <t>มี.ค. 63 - เม.ย. 63</t>
  </si>
  <si>
    <t>นางมะลิ  ชาญณรงค์ และน.ส.สุปรีญา  จันทร์วงษ์</t>
  </si>
  <si>
    <t>2. ค่าป้ายคลินิกคุณภาพ จำนวน 6 ป้าย x 500 บาท เป็นเงิน 3,000 บาท</t>
  </si>
  <si>
    <t xml:space="preserve">1.ส่งเสริมทันตสุขภาพประชาชนตามกลุ่มวัย จังหวัดสิงห์บุรี ปี 2563                                                                         </t>
  </si>
  <si>
    <t xml:space="preserve">     1. เพื่อให้นักเรียนมัธยมศึกษามีความรู้ ความเข้าใจเรื่องการ จัดฟันแฟชั่น                                                 </t>
  </si>
  <si>
    <t xml:space="preserve">    ทันตบุคลากรระดับจังหวัดออกให้ความรู้เรื่องการดูแลสุขภาพช่องปากและจัดฟันแฟชั่น                         </t>
  </si>
  <si>
    <t xml:space="preserve">  - ค่าสื่อด้านทันตสุขภาพ เป็นเงิน    5,000 บาท                                                                       </t>
  </si>
  <si>
    <t xml:space="preserve"> ม.ค.63                                                                                                              </t>
  </si>
  <si>
    <t xml:space="preserve">5000 บาท                                                                                                           </t>
  </si>
  <si>
    <t xml:space="preserve">น.ส.ปรัชาญ์  ปิงสุทธิวงศ์ และน.ส.สุปรีญา  จันทร์วงษ์       </t>
  </si>
  <si>
    <t xml:space="preserve">ทันตฯ                                                                                                                               </t>
  </si>
  <si>
    <t xml:space="preserve"> 2.เพื่อส่งเสริมให้ผู้สูงอายุมีสุขภาพช่องปากที่ดีมีฟันที่ใช้เคี้ยวอาหารได้ส่งผลให้มีสุขภาพที่ดี                     </t>
  </si>
  <si>
    <t xml:space="preserve"> 1.คัดเลือกชมรมผู้สูงอายุดีเด่นด้านส่งเสริมสุขภาพช่องปาก 6 อำเภอ/6 ชมรม  2.คัดเลือกผู้สูงอายุ 80 ปี/90 ปี ฟันดี   โดยบูรณาการกับกลุ่มงานส่งเสริมสุขภาพ                    </t>
  </si>
  <si>
    <t xml:space="preserve">ชมรม/ผู้สูงอายุ    53 ชมรม      </t>
  </si>
  <si>
    <t xml:space="preserve"> บูรณาการกับกลุ่มงานส่งเสริมฯ</t>
  </si>
  <si>
    <t>นางมะลิ ชาญณรงค์  และนางวราวรรณ์  เจริญพร</t>
  </si>
  <si>
    <t xml:space="preserve"> 1.เพื่อให้กลุ่มวัยทำงานและวัยผู้สูงอายุซึ่งเป็นกลุ่มวัยที่มีอุบัติการณ์ เกิดโรคมะเร็งช่องปากสูง มีโอกาสได้รับการคัดกรองรอยโรคก่อนมะเร็งช่องปากและมะเร็งช่องปาก เพื่อจะได้รับการติดตามหรือการรักษาได้ทันท่วงที </t>
  </si>
  <si>
    <t>การตรวจคัดกรองรอยโรค PMDs</t>
  </si>
  <si>
    <t xml:space="preserve">  การตรวจคัดกรองรอยโรค PMDs ร้อยละ 100  </t>
  </si>
  <si>
    <t xml:space="preserve"> ต.ค.62 - ก.ย.63      อบรมทันตบุคลากร -ธ.ค.62           </t>
  </si>
  <si>
    <t>น.ส.ปรัชาญ์ ปิงสุทธิวงศ์ และน.ส.สุปรีญา  จันทร์วงษ์</t>
  </si>
  <si>
    <t>-</t>
  </si>
  <si>
    <t xml:space="preserve">โครงการตรวจประเมินร้านขายยาตามหลักวิธีปฏิบัติทางเภสัชกรรมชุมชน       (Good Pharmacy Practice : GPP) พ.ศ.2563
</t>
  </si>
  <si>
    <t>1.เพื่อพัฒนาร้านขายยาให้มีคุณภาพมาตรฐาน</t>
  </si>
  <si>
    <t>1. จำนวนร้านขายยาแผนปัจจุบันในจังหวัดสิงห์บุรีได้รับการตรวจประเมิน GPP ร้อยละ 100</t>
  </si>
  <si>
    <t>1. รวบรวม และวิเคราะห์ข้อมูลเบื้องต้น</t>
  </si>
  <si>
    <t>ดวงดาว
คงมลายู</t>
  </si>
  <si>
    <t>คบส</t>
  </si>
  <si>
    <t>2. เพื่อสนับสนุนการดำเนินงานคุ้มครองผู้บริโภคให้เป็นไปตามพระราชบัญญัติยา พ.ศ.2510</t>
  </si>
  <si>
    <t>2. จัดประชุมคณะกรรมการพิจารณาการดำเนินงานตามพระราชบัญญัติยา พ.ศ.2510 จำนวน 2 ครั้ง</t>
  </si>
  <si>
    <t xml:space="preserve">ค่าอาหารว่างและเครื่องดื่มสำหรับคณะกรรมการฯ และผู้จัด  25 บาท ×  1 มื้อ × 15 คน × 2 ครั้ง
</t>
  </si>
  <si>
    <t>เม.ย.63 - ส.ค. 63</t>
  </si>
  <si>
    <t>3. ดำเนินการตรวจประเมินร้านขายยาแผนปัจจุบันตามหลักวิธีปฏิบัติทางเภสัชกรรมชุมชน(GPP)</t>
  </si>
  <si>
    <t>1. ร้านขายยาแผนปัจจุบันในจังหวัดสิงห์บุรี</t>
  </si>
  <si>
    <t xml:space="preserve">-ค่าตอบแทนการปฏิบัติงานในวันหยุดราชการ จำนวน 3 คนๆ ละ 1 วัน ๆ ละ 6 ชั่วโมง ชั่วโมงละ 60 บาท
- ค่าตอบแทนการปฏิบัติงานนอกเวลาราชการในวันทำการ จำนวน 3 คนๆละ  18 วัน วันละ 3 ชั่วโมงๆ ละ 50 บาท
</t>
  </si>
  <si>
    <t>พ.ค63 -ก.ค.63</t>
  </si>
  <si>
    <t>4. สรุปผลการดำเนินการ</t>
  </si>
  <si>
    <t>โครงการลดความแออัดในโรงพยาบาล
โดยใช้
กลไกร้านยา ปี2563</t>
  </si>
  <si>
    <t>1. จำนวนโรงพยาบาลนำร่องโครงการลดความแออัดในโรงพยาบาล
โดยใช้
กลไกร้านยา ร้อยละ 16.67</t>
  </si>
  <si>
    <t>1. ผลักดันให้โรงพยาบาลในจังหวัดสิงห์บุรีจำนวน 1 แห่งและร้านขายยาแผนปัจจุบันในอำเภอนั้นนำร่องโครงการลดความแออัดในโรงพยาบาลจังหวัดสิงห์บุรี</t>
  </si>
  <si>
    <t>ต.ค.62-ม.ค.63</t>
  </si>
  <si>
    <t>ดวงดาว</t>
  </si>
  <si>
    <t>2. เพื่อลดความแออัดของโรงพยาบาลโดยขยายบริการด้านเภสัชกรรมมาร้านยาแผน
ปัจจุบันประเภท 1</t>
  </si>
  <si>
    <t>2. จำนวนร้านขายยาแผนปัจจุบันนำร่องโครงการลดความแออัดในในโรงพยาบาล
โดยใช้
กลไกร้านยา ร้อยละ 4.87</t>
  </si>
  <si>
    <t>1.2 ร้านขายยาแผนปัจจุบันนำร่องในจังหวัดสิงห์บุรี</t>
  </si>
  <si>
    <t>2 แห่ง</t>
  </si>
  <si>
    <t>3. อำนวยความสะดวกให้แก่ประชาชนผู้มีสิทธิในการรับยาที่ร้านยาใกล้บ้าน โดยผู้มีสิทธิ
ได้รับความปลอดภัยในการใช้ยาและการดูแลอย่างต่อเนื่อง</t>
  </si>
  <si>
    <t>3. จำนวนโรงพยาบาลเข้าร่วมการประชุมเครือข่ายระหว่างโรงพยาบาลและร้านขายยาแผนปัจจุบัน ร้อยละ 100</t>
  </si>
  <si>
    <t>2. จัดประชุมเครือข่ายระหว่างโรงพยาบาลและร้านขายยาแผนปัจจุบันในจังหวัดสิงห์บุรี</t>
  </si>
  <si>
    <t>ค่าอาหารว่างและเครื่องดื่มสำหรับผู้เข้าร่วมประชุมและผู้จัด 25 บาท x 1 มื้อ x 60 คน</t>
  </si>
  <si>
    <t>4. จำนวนร้านขายยาแผนปัจจุบันเข้าร่วมการประชุมเครือข่ายระหว่างโรงพยาบาลและร้านขายยาแผนปัจจุบัน ร้อยละ 100</t>
  </si>
  <si>
    <t>2.2 ร้านขายยาแผนปัจจุบันในจังหวัดสิงห์บุรี</t>
  </si>
  <si>
    <t>41 ร้าน</t>
  </si>
  <si>
    <t>5. จำนวนโรงพยาบาลเข้าร่วมโครงการลดความแออัดในโรงพยาบาล
โดยใช้
กลไกร้านยา ร้อยละ 33.33</t>
  </si>
  <si>
    <t>3. ตรวจสอบ รับรองเครือข่ายที่จะเข้าร่วมโครงการฯ</t>
  </si>
  <si>
    <t>3.1โรงพยาบาลในจังหวัดสิงห์บุรีเข้าร่วมโครงการลดความแออัดฯ</t>
  </si>
  <si>
    <t>6. จำนวนร้านขายยาแผนปัจจุบันเข้าร่วมโครงการลดความแออัดในโรงพยาบาล
โดยใช้
กลไกร้านยา ร้อยละ 12.19</t>
  </si>
  <si>
    <t>3.2จำนวนร้านขายยาแผนปัจจุบันเข้าร่วมโครงการลดความแออัดฯ</t>
  </si>
  <si>
    <t>5 แห่ง</t>
  </si>
  <si>
    <t xml:space="preserve">4. ประสานงานและแจ้งใบสมัครให้ สปสช.เขต
</t>
  </si>
  <si>
    <t>5. สรุปผลการดำเนินงาน</t>
  </si>
  <si>
    <t>โครงการพัฒนาสถานพยาบาลเอกชนได้คุณภาพมาตรฐานตามกฎหมาย</t>
  </si>
  <si>
    <t>1. ร้อยละ 90 ของสถานพยาบาลภาคเอกชนผ่านเกณฑ์มาตรฐานตามที่กฎหมายกำหนด (คลินิกขออนุญาตตั้งใหม่)</t>
  </si>
  <si>
    <t>1. ประชุมคณะอนุกรรมการสถานพยาบาลประจำจังหวัดสิงห์บุรี</t>
  </si>
  <si>
    <t>1. คณะ
อนุกรรม
การสถานพยา
บาลประจำจังหวัดสิงห์บุรี</t>
  </si>
  <si>
    <t>7 คน</t>
  </si>
  <si>
    <t>1. ค่าเบี้ยประชุมประธาน 1,250  บาท จำนวน 4 ครั้ง</t>
  </si>
  <si>
    <t>ครั้งที่ 1 
- ธ.ค.2562
ครั้งที่ 2 
- มี.ค.2563
ครั้งที่ 3 
- มิ.ย.2563
ครั้งที่ 4 
- ส.ค.2563</t>
  </si>
  <si>
    <t>ภก.ธนวัฒน์ กลัดสอาด</t>
  </si>
  <si>
    <t>2. ค่าเบี้ยประชุมอนุกรรมการ 6 คนๆละ 1,000 บาท จำนวน 
4 ครั้ง</t>
  </si>
  <si>
    <t>2.ตรวจสอบมาตรฐานสถานพยาบาลเอกชนตามที่กฎหมายกำหนด</t>
  </si>
  <si>
    <t>2. สถาน
พยาบาลเอกชน</t>
  </si>
  <si>
    <t>97 แห่ง</t>
  </si>
  <si>
    <t>4. ค่าตอบแทนการปฏิบัติงานในวันหยุดราชการ จำนวน 4 คนๆละ 6 วันๆละ 
7 ชั่วโมง ชั่วโมงละ 
60 บาท</t>
  </si>
  <si>
    <t>พ.ค.2563
- ก.ค.2563</t>
  </si>
  <si>
    <t>5. ค่าตอบแทนการปฏิบัติงานนอกเวลาราชการในวันทำการ จำนวน 4 คนๆละ 
10 วันๆละ 4 ชั่วโมงๆ
ละ 50 บาท</t>
  </si>
  <si>
    <t xml:space="preserve">การพัฒนาระบบ การบริหารจัดการด้านยา
</t>
  </si>
  <si>
    <t xml:space="preserve">พัฒนาระบบ การบริหารยาในสถานบริการสาธารณสุขในจังหวัดสิงห์บุรี
</t>
  </si>
  <si>
    <t xml:space="preserve"> - ประชุมคณะกรรมการเภสัชกรรมและการบำบัดระดับจังหวัด</t>
  </si>
  <si>
    <t>คณะกรรมการฯ</t>
  </si>
  <si>
    <t>มี.ค/ส.ค.</t>
  </si>
  <si>
    <t>ธนวัฒน์
กลัดสอาด</t>
  </si>
  <si>
    <t>เพื่อเป็นข้อมูลสถานการณ์ผลิตภัณฑ์สมุนไพรกลุ่มเสี่ยงที่มีการปลอมปนสเตียรอยด์ คืนกลับสู่การแก้ปัญหาในระดับชุมชนระดับจังหวัดระดับประเทศ</t>
  </si>
  <si>
    <t>นางสาวดวงดาวคงมลายู</t>
  </si>
  <si>
    <t>1. โครงการสนับสนุนการควบคุมเครื่องดื่มแอลกอฮอล์และยาสูบจังหวัดสิงห์บุรี ปี 2562-2564</t>
  </si>
  <si>
    <t>1. เพื่อส่งเสริมและพัฒนากลไกการควบคุมผลิตภัณฑ์ยาสูบ</t>
  </si>
  <si>
    <t>1. มีการประชุมติดตามการดำเนินงานควบคุมผลิตภัณฑ์ยาสูบระดับจังหวัดจำนวน 4 ครั้ง</t>
  </si>
  <si>
    <t>1. ประชุมคณะกรรมการควบคุมผลิตภัณฑ์ยาสูบระดับจังหวัด</t>
  </si>
  <si>
    <t xml:space="preserve">1.1ค่าตอบแทนประธาน จำนวน 4 ครั้ง ครั้งละ 1000 บาท </t>
  </si>
  <si>
    <t>กันอเนก ช้อยหิรัญ</t>
  </si>
  <si>
    <t>1.2 ค่าตอบแทนคณะกรรมการฯ จำนวน 23 คน ๆละ 500 บาท จำนวน 4 ครั้ง</t>
  </si>
  <si>
    <t>1.3 ค่าตอบแทนผู้เข้าร่วมประชุมฯ จำนวน 6 คนๆละ 300 บาท จำนวน 4 ครั้ง</t>
  </si>
  <si>
    <t>1.4 ค่าอาหารว่างและเครื่องดื่ม จำนวน 30 คนๆละ 25 บาท จำนวน 4 ครั้ง</t>
  </si>
  <si>
    <t>2. เพื่อส่งเสริมและพัฒนากลไกการควบคุมผลิตภัณฑ์เครื่องดื่มแอลกอฮอล์</t>
  </si>
  <si>
    <t>2. มีการประชุมติดตามการดำเนินงานควบคุมเครื่องดื่มแอลกอฮอล์ระดับจังหวัดจำนวน 4 ครั้ง</t>
  </si>
  <si>
    <t>2. ประชุมคณะกรรมการควบคุมเครื่องดื่มแอลกอฮอล์ระดับจังหวัด</t>
  </si>
  <si>
    <t>25 คน</t>
  </si>
  <si>
    <t xml:space="preserve">2.1 ค่าตอบแทนประธาน 1000 บาท จำนวน 4 ครั้ง </t>
  </si>
  <si>
    <t>2.2 ค่าตอบแทนคณะกรรมการฯ จำนวน 19 คนๆละ 500 บาท จำนวน 4 ครั้ง</t>
  </si>
  <si>
    <t>2.3 ค่าตอบแทนผู้เข้าร่วมประชุมฯจำนวน 5 คนๆละ 300 บาท จำนวน 4 ครั้ง</t>
  </si>
  <si>
    <t>2.4 ค่าอาหารว่างและเครื่องดื่มจำนวน 25 คนๆละ 25 บาท จำนวน 4 ครั้ง</t>
  </si>
  <si>
    <t>3. เพื่อส่งเสริมและพัฒนากลไกการควบคุมผลิตภัณฑ์ยาสูบและเครื่องดื่มแอลกอฮอล์</t>
  </si>
  <si>
    <t>3. มีการประชุมคณะอนุกรรมการฯ ติดตามการดำเนินงานควบคุมเครื่องดื่มแอลกอฮอล์และยาสูบระดับจังหวัดจำนวน 2 ครั้ง</t>
  </si>
  <si>
    <t>3. ประชุมคณะอนุกรรมการฯ จังหวัด</t>
  </si>
  <si>
    <t>3.1 ค่าตอบแทนคณะอนุกรรมการฯจำนวน 25 คนๆละ 300 บาท จำนวน 2 ครั้ง</t>
  </si>
  <si>
    <t xml:space="preserve">3.2 ค่าอาหารว่างและเครื่องดื่มจำนวน 25 คนๆละ 25 บาท จำนวน 2 ครั้ง </t>
  </si>
  <si>
    <t xml:space="preserve">3.3 ค่าเอกสาร/วัสดุอุปกรณ์ </t>
  </si>
  <si>
    <t>4. เพื่อสร้างสิ่งแวดล้อมปลอดบุหรี่ มีการดำเนินงานมาตรการชุมชน เพื่อควบคุมการบริโภคยาสูบและเครื่องดื่มแอลกอฮอล์</t>
  </si>
  <si>
    <t>4. มีการดำเนินการจัดทำกิจกกรมหมู่บ้านปลอดเหล้า บุหรี่ อย่างน้อยอำเภอละ 1 หมู่บ้าน</t>
  </si>
  <si>
    <t>4. จัดทำกิจกรรมหมู่บ้านปลอดเหล้า บุหรี่ อำเภอละ 1 หมู่บ้าน</t>
  </si>
  <si>
    <t>ชุมชนต้นแบบ</t>
  </si>
  <si>
    <t>6 ชุมชน</t>
  </si>
  <si>
    <t>5. เพื่อสร้างความตระหนักเรื่องพิษภัยและรู้เท่าทันกลยุทธ์ของอุตสาหกรรมยาสูบและเครื่องดื่มแอลกอฮอล์</t>
  </si>
  <si>
    <t>5. ร้อยละ 50 ของโรงเรียนที่เข้าร่วมโครงการ มีการดำเนินกิจกรรมโรงเรียนปลอดบุหรี่ สุรา ตามแนวทางที่กำหนด</t>
  </si>
  <si>
    <t>สถานศึกษา</t>
  </si>
  <si>
    <t>115 แห่ง</t>
  </si>
  <si>
    <t xml:space="preserve">5.1 ค่าอาหารกลางวันและอาหารว่าง จำนวน 150 คนๆละ 70 บาท </t>
  </si>
  <si>
    <t xml:space="preserve">5.2 ค่าตอบแทนวิทยากรกลุ่มในการอบรม ชั่วโมงละ 600 บาท กลุ่มละ 2 คน จำนวน 2 กลุ่ม จำนวน 3 ชั่วโมง </t>
  </si>
  <si>
    <t xml:space="preserve">5.3 ค่าตอบแทนวิทยากรในการอบรมจำนวน 1 คน ชั่วโมงละ 600 บาท จำนวน3 ชั่วโมง </t>
  </si>
  <si>
    <t xml:space="preserve">5.4 ค่าวัสดุอุปกรณ์สำหรับการจัดอบรมฯ </t>
  </si>
  <si>
    <t>6. เพื่อสร้างสิ่งแวดล้อมปลอดบุหรี่/ลดแรงสนัลสนุนการดื่ม โดยการเฝ้าระวังและบังคับใช้กฏหมาย</t>
  </si>
  <si>
    <t>6. ร้อยละ 80 ของร้านค้าบุหรี่ สุรา ได้รับการเฝ้าระวังตามกฏหมาย</t>
  </si>
  <si>
    <t>6. เฝ้าระวังและบังคับใช้กฏหมาย</t>
  </si>
  <si>
    <t>ร้านค้า</t>
  </si>
  <si>
    <t xml:space="preserve">6.1 ค่าตอบแทนพนักงานเจ้าหน้าที่ออกตวจเตือนฯ จำนวน 5 คนๆละ 500 บาท จำนวน 8 ครั้ง </t>
  </si>
  <si>
    <t xml:space="preserve">ธ.ค.62 - พ.ค.63 </t>
  </si>
  <si>
    <t xml:space="preserve">6.2 ค่าตอบแทนพนักงานเจ้าหน้าที่ระดับอำเภอออกตวจเตือนฯ อำเภอเมืองจำนวน 5 คนๆละ 500 บาท จำนวน 6 ครั้ง </t>
  </si>
  <si>
    <t xml:space="preserve">6.3 ค่าตอบแทนพนักงานเจ้าหน้าที่ระดับอำเภอออกตวจเตือนฯ อำเภออินทร์บุรี จำนวน 5 คนๆละ 500 บาท จำนวน 6 ครั้ง </t>
  </si>
  <si>
    <t xml:space="preserve">6.4 ค่าตอบแทนพนักงานเจ้าหน้าที่ระดับอำเภอออกตวจเตือนฯ อำเภอค่ายบางระจัน จำนวน 5 คนๆละ 500 บาท จำนวน 4 ครั้ง </t>
  </si>
  <si>
    <t xml:space="preserve">6.5 ค่าตอบแทนพนักงานเจ้าหน้าที่ระดับอำเภอออกตวจเตือนฯ อำเภอบางระจัน จำนวน 5 คนๆละ 500 บาท จำนวน 4 ครั้ง </t>
  </si>
  <si>
    <t xml:space="preserve">6.6 ค่าตอบแทนพนักงานเจ้าหน้าที่ระดับอำเภอออกตวจเตือนฯ อำเภอท่าช้าง  5 คนๆละ 500 บาท จำนวน 4 ครั้ง </t>
  </si>
  <si>
    <t xml:space="preserve">6.7 ค่าตอบแทนพนักงานเจ้าหน้าที่ระดับอำเภอออกตวจเตือนฯ อำเภอพรหมบุรี จำนวน 5 คนๆละ 500 บาท จำนวน 4 ครั้ง </t>
  </si>
  <si>
    <t>7. เพื่อพัฒนาระบบการเข้าถึงบริการ และช่วยให้ผู้สูบ ผู้ดื่ม ดลิกสูบบุหรี่ และเลอกดื่มเครื่องดื่มแอลกอฮอล์</t>
  </si>
  <si>
    <t>7. ร้อยละ 70 ของผู้สูบบุหรี่และดื่มแอลกอฮอล์ได้รับการบำบัดในโรงพยาบาล</t>
  </si>
  <si>
    <t>7. ช่วยให้ผู้สูบ/ผู้ดื่ม เลิกสูบ/ดื่ม โดยการประชุมชี้แจงวางแผนและสรุปผล</t>
  </si>
  <si>
    <t>รพ.ทุกแห่ง</t>
  </si>
  <si>
    <t>6 รพ.</t>
  </si>
  <si>
    <t xml:space="preserve">7.1 ค่าตอบแทนการประชุม จำนวน 60 คนๆละ 300 บาท จำนวน 2 ครั้ง </t>
  </si>
  <si>
    <t xml:space="preserve">7.2 ค่าอาหารกลางวันและอาหารว่างจำนวน 60 คนๆละ 120 บาท จำนวน 2 ครั้ง </t>
  </si>
  <si>
    <t>8. ค่าบริหารจัดการโครงการฯ ค่าจ้างบุคลากร</t>
  </si>
  <si>
    <t xml:space="preserve">8.1 ค่าตอบแทนเจ้าหน้าที่การเงินปฏิบัติงานนอกเวลาราชการ วันละ 500 บาท จำนวน 10 วัน </t>
  </si>
  <si>
    <t>2. โครงการพัฒนาสถานที่ผลิตและผลิตภัณฑ์ชุมชนให้ได้มาตรฐาน</t>
  </si>
  <si>
    <t>1. เพื่อเสริมสร้างความรู้ด้านการพัฒนาสถานที่ผลิตและวิธีการผลิตที่ถูกสุขลักษณะ</t>
  </si>
  <si>
    <t>1. ร้อยละ 90 ของผลิตภัณฑ์สุขภาพชุมชนมีคุณภาพตามเกณฑ์ที่กำหนด</t>
  </si>
  <si>
    <t xml:space="preserve">1. ส่งตัวอย่างผลิตภัณฑ์ ตรวจวิเคราะห์คุณภาพ </t>
  </si>
  <si>
    <t>ผลิตภัณฑ์สุขภาพ</t>
  </si>
  <si>
    <t>20 ตัวอย่าง</t>
  </si>
  <si>
    <t>คบ</t>
  </si>
  <si>
    <t>2. เพื่อพัฒนาสถานที่ผลิต ให้ได้มาตรฐาน</t>
  </si>
  <si>
    <t>2. สถานที่ผลิต ผ่านเกณฑ์มาตรฐานตามกฏหมายร้อยละ 80</t>
  </si>
  <si>
    <t>2. ตรวจประเมินสถานที่ผลิตฯ เพื่อส่งเสริมให้ได้มาตรฐานตามเกณฑ์ที่กำหนด</t>
  </si>
  <si>
    <t>20 แห่ง</t>
  </si>
  <si>
    <t>2.1 ค่าตอบแทนผู้ตรวจประเมินสถานที่ผลิต จำนวน 2 คนๆละ 200 บาท จำนวน 20 แห่ง</t>
  </si>
  <si>
    <t>3. เพื่อสนับสนุนการดำเนินงานคุ้มครองผู้บริโภคด้านผลิตภัณฑ์สุขภาพ ให้มีความปลอดภัยต่อผู้บริโภค</t>
  </si>
  <si>
    <t>โครงการเครื่องสำอางปลอดภัย ประจำปี 2563</t>
  </si>
  <si>
    <t>เพื่อให้ผู้บริโภคได้รับความปลอดภัยจากการใช้เครื่องสำอางที่มีคุณภาพ</t>
  </si>
  <si>
    <t>ร้อยละ80ของผลิตภัณฑ์เครื่องสำอางกลุ่มเสี่ยงที่ได้รับการตรวจสอบมีความถูกต้อง ปลอดภัยตามเกณฑ์ที่กำหนด</t>
  </si>
  <si>
    <t>1.ตรวจสอบฉลากเครื่องสำอางของสถานที่ผลิตที่เข้าตรวจประเมินเฉพาะประเภทบำรุงผิว ที่มีวัตถุประสงค์เพื่อให้ผิวแลดูขาว กระจ่างใส</t>
  </si>
  <si>
    <t>ผลิตภัณฑ์เครื่องสำอางประเภทบำรุงผิว ให้ผิวแลดูขาว กระจ่างใส</t>
  </si>
  <si>
    <t>พ.ย-มี.ค.</t>
  </si>
  <si>
    <t>นันทนีย์</t>
  </si>
  <si>
    <t>2.สุ่มเก็บตัวอย่างเครื่องสำอาง</t>
  </si>
  <si>
    <t>10 ผลิตภัณฑ์</t>
  </si>
  <si>
    <t>1.ค่าซื้อตัวอย่างเพื่อส่งตรวจ</t>
  </si>
  <si>
    <t>3.ตรวจสอบสถานที่ผลิตเครื่องสำอาง</t>
  </si>
  <si>
    <t>สถานที่ผลิตเครื่องสำอาง</t>
  </si>
  <si>
    <t>33 แห่ง</t>
  </si>
  <si>
    <t>1.ค่าเบี้ยเลี้ยงการออกตรวจสถานที่ 3คน x 120 บาท x 10 วัน</t>
  </si>
  <si>
    <t>4.อบรมเครือข่ายนักเรียนนักศึกษาในเขตพื้นที่</t>
  </si>
  <si>
    <t>นักเรียน นักศึกษา</t>
  </si>
  <si>
    <t>1.ค่าจ้างเหมาจัดทำอาหารว่างและเครื่องดื่ม 25 บาท x 1 มื้อ x 105 คน</t>
  </si>
  <si>
    <t>ม.ค.-เม.ย</t>
  </si>
  <si>
    <t>โครงการมาตรฐานสถานประกอบการเพื่อสุขภาพ</t>
  </si>
  <si>
    <t>สถานประกอบการเพื่อสุขภาพ ได้รับการตรวจประเมินมาตรฐานตามที่กฎหมายกำหนด</t>
  </si>
  <si>
    <t xml:space="preserve">ร้อยละ100สถานประกอบการเพื่อสุขภาพผ่านเกณฑ์มาตรฐานตามที่กฎหมายกำหนด </t>
  </si>
  <si>
    <t>1.ตรวจเฝ้าระวังสถานประกอบการเพื่อสุขภาพ</t>
  </si>
  <si>
    <t>สถานประกอบการเพื่อสุขภาพ</t>
  </si>
  <si>
    <t>1.ค่าเบี้ยเลี้ยงการออกตรวจสถานที่ 3คน x 120 บาท x 5 วัน</t>
  </si>
  <si>
    <t>ม.ค.-มี.ค.</t>
  </si>
  <si>
    <t>โครงการเด็กไทยบริโภคปลอดภัย ห่างไกลโรคNCDs (อสม.น้อย)</t>
  </si>
  <si>
    <t>1.ส่งเสริมกิจกรรม อสม น้อย เชื่อมโยงสู่ชุมชน</t>
  </si>
  <si>
    <t>ระดับความสำเร็จการดำเนินกิจกรรม อสม.น้อยในโรงเรียน</t>
  </si>
  <si>
    <t>โรงเรียนเข้าร่วมโครงการ อสม.น้อย  อย่างน้อย PCC ละ 1 แห่ง และดำเนินกิจกรรมตามแบบประเมินตนเอง</t>
  </si>
  <si>
    <t>20ทีม</t>
  </si>
  <si>
    <t xml:space="preserve">พ.ย. 62 - ก.ย.63 </t>
  </si>
  <si>
    <t>กันอเนก
ช้อยหิรัญ</t>
  </si>
  <si>
    <t xml:space="preserve">2. เพื่อให้ครูแกนนำ 
อสม.น้อยนำรูปแบบการปรับเปลี่ยนพฤติกรรมการบริโภคอาหารของนักเรียนไปใช้
</t>
  </si>
  <si>
    <t>1. ร้อยละของจำนวนโรงเรียนที่ครูแกนนำได้รับการอบรมการใช้รูปแบบการปรับเปลี่ยนพฤติกรรมการบริโภคอาหารของนักเรียน ร้อยละ 100</t>
  </si>
  <si>
    <t>1. จัดอบรมครูแกนนำอสม.น้อยและเจ้าหน้าที่</t>
  </si>
  <si>
    <t>ก.พ. 63 - มี.ค 63</t>
  </si>
  <si>
    <t>3. เพื่อให้เกิดปรับเปลี่ยนพฤติกรรมการบริโภคอาหารของนักเรียน</t>
  </si>
  <si>
    <t>1. ร้อยละของจำนวนโรงเรียนที่ครูแกนนำซึ่งผ่านการอบรมมีการนำรูปแบบการปรับเปลี่ยนพฤติกรรมการบริโภคอาหารของนักเรียนไปใช้ ร้อยละ 100</t>
  </si>
  <si>
    <t>1. สนับสนุนสื่อและชุดทดสอบอาหารเบื้องต้น ให้กับโรงเรียน ในการดำเนินงาน</t>
  </si>
  <si>
    <t>1.สถานศึกษาในจังหวัดสิงห์บุรีที่เข้ารับการอบรมอสม.น้อย</t>
  </si>
  <si>
    <t>PCC ละ 1 โรงเรียนหรือตามเกณฑ์ที่อย.กำหนด</t>
  </si>
  <si>
    <t xml:space="preserve">6. ชุดทดสอบสารบอแรกซ์ จำนวน 20 กล่อง x 90 บาท
7. ชุดทดสอบฟอร์มาลีน จำนวน 40 กล่อง x 18 บาท
8. ชุดทดสอบสารซาลิซิลิค จำนวน 20 กล่อง x 120 บาท
9. ชุดทดสอบสารโซเดียมไฮโดรซัลไฟต์ในอาหาร จำนวน 20 กล่อง x 85 บาท
</t>
  </si>
  <si>
    <t xml:space="preserve">โครงการสิงห์บุรีเมืองอาหารปลอดภัย ประชาชนสุขใจ เศรษฐกิจรุ่งเรือง      </t>
  </si>
  <si>
    <t xml:space="preserve">1. เพื่อให้ผลิตภัณฑ์อาหารในเขตจังหวัดสิงห์บุรี ได้รับการตรวจสอบ
คุณภาพมาตรฐาน
  </t>
  </si>
  <si>
    <t>ร้อยละ 96 ของอาหารสดและอาหารแปรรูปที่ได้รับการตรวจสอบ ได้มาตรฐานตามเกณฑ์ที่กำหนด</t>
  </si>
  <si>
    <t>1. จัดประชุมคณะทำงาน/คณะกรรมการอาหารปลอดภัย จังหวัดสิงห์บุรี จำนวน 2 ครั้ง</t>
  </si>
  <si>
    <t>เจ้าหน้าที่</t>
  </si>
  <si>
    <t>ค่าอาหารกลางวัน อาหารว่างและเครื่องดื่มคณะกรรมการอาหารปลอดภัย จำนวน 50 คน x 120 บาท</t>
  </si>
  <si>
    <t>นัยนา</t>
  </si>
  <si>
    <t>คบส.</t>
  </si>
  <si>
    <t>2.ผู้บริโภคได้รับการคุ้มครองในการบริโภคอาหารที่สะอาดและปลอดภัย</t>
  </si>
  <si>
    <t>2. จัดซื้อชุดทดสอบอาหารเบื้องต้นให้กับพื้นที่เพื่อเฝ้าระวัง</t>
  </si>
  <si>
    <t>ธ.ค.62 - ม.ค.63</t>
  </si>
  <si>
    <t xml:space="preserve">3. ผลิตภัณฑ์อาหารของจังหวัดสิงห์บุรี ได้รับการยอมรับและสร้างความมั่นใจให้ผู้บริโภคทั่วไปและนักท่องเที่ยวที่มาหาซื้อเป็นของฝากจากจังหวัดสิงห์บุรี </t>
  </si>
  <si>
    <t>3. พัฒนายกระดับสินค้าเกษตรแปรรูปให้ได้มาตรฐาน (พืชผักสดและเห็ด)</t>
  </si>
  <si>
    <t xml:space="preserve">สถานที่ผลิตผักสด
</t>
  </si>
  <si>
    <t xml:space="preserve">6 แห่ง
</t>
  </si>
  <si>
    <t xml:space="preserve">3.1 ตรวจวิเคราะห์ผัก จำนวน 6 ตัวอย่างๆละ 10,000 บาท
</t>
  </si>
  <si>
    <t>เม.ย.-พ.ค.62</t>
  </si>
  <si>
    <t>3.2ค่าอาหารกลางวันและอาหารว่างสำหรับจัดประชุมพัฒนายกระดับสถานที่ผลิตผักและผลไม้สดจำนวน 20 คน x 120 บาท</t>
  </si>
  <si>
    <t>สถานที่ผลิตเห็ด</t>
  </si>
  <si>
    <t>3.3  ตรวจวิเคราะห์เห็ด จำนวน 6 ตัวอย่าง</t>
  </si>
  <si>
    <t>3.4 ค่าอาหารกลางวันและอาหารว่างสำหรับจัดประชุมพัฒนายกระดับสถานที่ผลิตเห็ด จำนวน 50 คน x 120 บาท</t>
  </si>
  <si>
    <t xml:space="preserve">4.ผู้ประกอบการพัฒนา ศักยภาพ การผลิตให้ได้มาตรฐาน
</t>
  </si>
  <si>
    <t xml:space="preserve">4. ศึกษาดูงานสถานที่ผลิตและแปรรูปเห็ด </t>
  </si>
  <si>
    <t>4.1 ค่าใช้จ่ายในการศึกษาดูงาน</t>
  </si>
  <si>
    <t>โครงการสนับสนุนและพัฒนาสถานที่ผลิต (คัดและบรรจุ) ผักและผลไม้สด</t>
  </si>
  <si>
    <t xml:space="preserve">1. พัฒนาสถานที่ผลิต (คัดและบรรจุ) ผักและผลไม้สด ตามขอบข่าย (ร่าง) ประกาศกระทรวงสาธารณสุข เรื่อง กำหนดวิธีการผลิต เครื่องมือ เครื่องใช้ในการผลิตและการเก็บรักษาผัก หรือผลไม้สด และการแสดงฉลาก
</t>
  </si>
  <si>
    <t>ร้อยละ 80 ของผักและผลไม้สดมีความปลอดภัยจากสารเคมีกาจัดศัตรูพืช</t>
  </si>
  <si>
    <t>2. ดำเนินการสุ่มเก็บตัวอย่างผักและผลไม้สด ณ สถานที่ผลิตและจำหน่ายกลุ่มเป้าหมาย 
(จังหวัด+อำเภอ)</t>
  </si>
  <si>
    <t>ตัวอย่าง</t>
  </si>
  <si>
    <t xml:space="preserve"> - ค่าซื้อตัวอย่างผักและผลไม้สดสำหรับส่งตัวอย่างตรวจวิเคราะห์ จำนวน 7 ตัวอย่างๆละ 70 บาท</t>
  </si>
  <si>
    <t>2. เพื่อสำรวจสถานการณ์การตกค้างสารเคมีกำจัดศัตรูพืชในผักและผลไม้สด</t>
  </si>
  <si>
    <t xml:space="preserve">โครงการผลิตภัณฑ์เสริมอาหารปลอดภัย ห่างไกลสารปลอมปน </t>
  </si>
  <si>
    <t>เพื่อเฝ้าระวังการปลอมปนสารที่มีฤทธิ์ทางยาในผลิตภัณฑ์เสริมอาหาร</t>
  </si>
  <si>
    <t>ร้อยละ 80 ของผลิตภัณฑ์อาหารกลุ่ม เป้าหมายมีความปลอดภัยจากสารที่มีฤทธิ์ในการลดน้าหนักหรือเสริมสร้างสมรรถภาพทางเพศ</t>
  </si>
  <si>
    <t>เก็บตัวอย่างผลิตภัณฑ์เสริมอาหารที่พบการกระทำความผิดทางโฆษณา ณ สถานที่จำหน่าย (จังหวัด+อำเภอ) หรืออยู่ใน blacklist</t>
  </si>
  <si>
    <t xml:space="preserve">ค่าซื้อตัวอย่างผลิตภัณฑ์เสริมอาหารกลุ่ม เป้าหมาย(blacklist)จำนวน 4ตัวอย่างๆละ 1,000 บาท </t>
  </si>
  <si>
    <t>โครงการผลิตภัณฑ์น้ำปลาและน้ำเกลือปรุงอาหาร ณ สถานที่ผลิต ได้มาตรฐานไอโอดีนตามเกณฑ์ที่กำหนด</t>
  </si>
  <si>
    <t>เฝ้าระวังผลิตภัณฑ์น้ำปลาและน้ำเกลือปรุงอาหาร ให้ได้มีไอโอดีนตามเกณฑ์ที่กฏหมายกำหนด (2 - 3 ppm)</t>
  </si>
  <si>
    <t>ร้อยละ 70 ของผลิตภัณฑ์น้าปลา ผลิตภัณฑ์ปรุงรสที่ได้จากการย่อยโปรตีนของถั่วเหลือง และ น้าเกลือปรุงอาหาร ณ สถานที่ผลิต มีปริมาณไอโอดีนตามเกณฑ์ที่กฎหมายกาหนด</t>
  </si>
  <si>
    <t xml:space="preserve">เก็บตัวอย่างผลิตภัณฑ์น้ำปลาและน้ำเกลือปรุงอาหาร ส่งตรวจวิเคราะห์ ณ ศูนย์วิทยาศาสตร์การแพทย์ที่ 3 นครสวรรค์ </t>
  </si>
  <si>
    <t>ตัว  อย่าง</t>
  </si>
  <si>
    <t>โครงการพัฒนาปลาช่อนแม่ลาแปรรูปของดีเมืองสิงห์สู่อาหารเพื่อสุขภาพ ประจำปี 2563</t>
  </si>
  <si>
    <t>1. เพื่อให้ผลิตภัณฑ์ปลาช่อนแม่ลาที่ผลิต/จำหน่ายในเขตจังหวัดสิงห์บุรี ได้รับการตรวจสอบคุณภาพมาตรฐานและโภชนาการที่เหมาะสม</t>
  </si>
  <si>
    <t>ร้อยละ 80 ของปลาช่อนแม่ลากลุ่มเป้าหมายมีโภชนาการที่เหมาะสมและมีความปลอดภัย</t>
  </si>
  <si>
    <t>จัดอบรมสร้างเครือข่ายและศึกษาดูงานสถานที่ผลิตปลาช่อนแดดเดียวต้นแบบสิงห์บุรี (วิสาหกิจชุมชนแม่บ้านพัฒนาบ้านแม่ลา)</t>
  </si>
  <si>
    <t>คน</t>
  </si>
  <si>
    <t>ค่าอาหารกลางวัน อาหารว่าง และเครื่องดื่ม จำนวน 30 คนๆละ 120 บาท</t>
  </si>
  <si>
    <t>ม.ค.-ก.พ.63</t>
  </si>
  <si>
    <t xml:space="preserve">2. เพื่อให้ผู้ผลิต/จำหน่ายปลาช่อนแม่ลาในเขตจังหวัดสิงห์บุรี มีความรู้ในการผลิต/จำหน่ายที่ได้มาตรฐานและถูกสุขลักษณะ  </t>
  </si>
  <si>
    <t>ร้อยละ 80 ของผู้ประกอบการสถานที่ผลิตและจำหน่ายปลาช่อนแดดเดียวผ่านเกณฑ์การประเมินเบื้องต้น</t>
  </si>
  <si>
    <t>ค่าวิทยากรบรรยาย จำนวน 5 ชม.ๆละ 600 บาท</t>
  </si>
  <si>
    <t>3. ผู้บริโภคได้รับการคุ้มครองในการบริโภคผลิตภัณฑ์ปลาช่อนแม่ลาที่สะอาดและปลอดภัย</t>
  </si>
  <si>
    <t>ค่าเบี้ยเลี้ยงออกตรวจประเมิน 5 วันๆละ 2 คน x 120 บาท</t>
  </si>
  <si>
    <t>มี.ค.-เม.ย.63</t>
  </si>
  <si>
    <t>4.ผลิตภัณฑ์ปลาช่อนแม่ลาของจังหวัดสิงห์บุรี ได้รับการยอมรับและสร้างความมั่นใจให้ผู้บริโภค  ทั่วไปและนักท่องเที่ยวที่มาหาซื้อเป็นของฝากจากจังหวัดสิงห์บุรี</t>
  </si>
  <si>
    <t xml:space="preserve">ค่าตรวจวิเคราะห์โภชนาการผลิตภัณฑ์ปลาช่อนแดดเดียว 
จำนวน 4 ตัวอย่างๆ ละ 10,500 บาท
</t>
  </si>
  <si>
    <t>ค่าวัสดุ</t>
  </si>
  <si>
    <t>โครงการป้องกันและควบคุมการดื้อยาต้านจุลชีพและการใช้ยาอย่างสมเหตุสมผล(สธ.)</t>
  </si>
  <si>
    <t>1.เพื่อให้ความปลอดภัยจากการใช้ยาและลดค่าใช้จ่ายด้านที่ไม่จำเป็น
2.เพื่อลดการเกิดเชื้อดื้อยาและลดการป่วยจากเชื้อดื้อยา</t>
  </si>
  <si>
    <t>1.ร้อยละของโรงพยาบาลที่ใช้ยาอย่างสมเหตุผล(RDU)
2.ร้อยละของโรงพยาบาลมีระบบจัดการการดื้อยาต้านจุลชีพอย่างบูรณาการ(AMR)</t>
  </si>
  <si>
    <t xml:space="preserve"> -จัดประชุมคณะกรรมการในการดำเนินงานการใช้ยาอย่างสมเหตุผลและคณะกรรมการการดำเนินงานป้องกันและควบคุมการดื้อยาต้านจุลชีพ</t>
  </si>
  <si>
    <t>คณะกรรมการ</t>
  </si>
  <si>
    <t>40 คน</t>
  </si>
  <si>
    <t>พย./พ.ค.</t>
  </si>
  <si>
    <t>โครงการกัญชาทางการแพทย์(สธ.)</t>
  </si>
  <si>
    <t xml:space="preserve">มีการจัดตั้งคลินิกการให้บริการกัญชา
ทางการแพทย์ผสมผสานแพทย์แผน
ปัจจุบันและแพทย์แผนไทย รพศ./ รพท.
ร้อยละ 80
</t>
  </si>
  <si>
    <t xml:space="preserve"> -จัดประชุมคณะกรรมการพัฒนาระบบบริการเพื่อการใช้กัญชาทางการแพทย์</t>
  </si>
  <si>
    <t>42 คน</t>
  </si>
  <si>
    <t>นางสาวนันทนีย์ ศรีสวัสดิ์</t>
  </si>
  <si>
    <t>พัฒนาการจัดซื้อร่วม
ระดับจังหวัด</t>
  </si>
  <si>
    <t>เพื่อเพิ่มประสิทธิภาพการบริหารจัดการยา และเวชภัณฑ์ที่มิใช่ยา</t>
  </si>
  <si>
    <t xml:space="preserve"> - ประชุมเพื่อคัดเลือกรายการจัดซื้อร่วม
 - ติดต่อบริษัท/ผู้ขาย เพื่อต่อรองราคา</t>
  </si>
  <si>
    <t>พย62-กย63</t>
  </si>
  <si>
    <t>ดวงดาว คงมลายู</t>
  </si>
  <si>
    <t>แผนงานส่งเสริมการมีร่วมของภาคีเครือข่าย</t>
  </si>
  <si>
    <t>เพื่อให้ภาคีเครือข่ายเกิดการ ประสานพลัง ในการทำกิจกรรมเพื่อการพัฒนา/แก้ไขปัญหาสุขภาพของประชาชนในชุมชนอย่างยั่งยืน</t>
  </si>
  <si>
    <t>ระดับความสำเร็จของการดำเนินงานส่งเสริมการมีร่วมของภาคีเครือข่าย</t>
  </si>
  <si>
    <t xml:space="preserve">         30 คน</t>
  </si>
  <si>
    <t>แผนงานส่งเสริมและสนับสนุนพฤติกรรมสุขภาพตามหลัก 3 อ 3 ส</t>
  </si>
  <si>
    <t>เพื่อพัฒนาความรอบรู้ด้านสุขภาพเรื่อง 3อ.3ส.ของประชาชนกลุ่มเสี่ยง DM HT ในจังหวัดสิงห์บุรี</t>
  </si>
  <si>
    <t xml:space="preserve">   </t>
  </si>
  <si>
    <t xml:space="preserve">         </t>
  </si>
  <si>
    <t xml:space="preserve">               </t>
  </si>
  <si>
    <t xml:space="preserve">       </t>
  </si>
  <si>
    <t>แผนงานประชาสัมพันธ์งานสาธารณสุข</t>
  </si>
  <si>
    <t>เพื่อให้บุคลากรสาธารณสุขและประชาชนชาวจังหวัดสิงห์บุรี ได้รับทราบข้อมูล ข่าวสาร ความรู้ ที่ถูกต้อง ทันเหตุการณ์ รวมถึงทำให้เกิดภาพลักษณ์ที่ดีต่อองค์กร</t>
  </si>
  <si>
    <t>ประชาชนในจังหวัดสิงห์บุรี      บุคลากรสาธารณสุข</t>
  </si>
  <si>
    <t xml:space="preserve">ค่าจ้างผลิตสื่อเพื่อการประชาสัมพันธ์  </t>
  </si>
  <si>
    <t xml:space="preserve">ต.ค.62 -ก.ย.63                                                                                                                    </t>
  </si>
  <si>
    <t xml:space="preserve">น.ส.อัญชลี ตรีลพ                                                                                                                                                                                                                      </t>
  </si>
  <si>
    <t xml:space="preserve">แผนปฏิบัติการสื่อสารความเสี่ยงโรคติดต่อหรือโรคระบาด </t>
  </si>
  <si>
    <t>เพื่อให้การดำเนินงานสื่อสารความเสี่ยงเป็นไปอย่างมีประสิทธิภาพ</t>
  </si>
  <si>
    <t xml:space="preserve">ต.ค.62 -ก.ย.63 </t>
  </si>
  <si>
    <t xml:space="preserve">น.ส.อัญชลี ตรีลพ </t>
  </si>
  <si>
    <t>แผนงานส่งเสริมสนับสนุน การดำเนินงานสุขศึกษาและพฤติกรรมสุขภาพ</t>
  </si>
  <si>
    <t>น.ส.อัญชลี  ตรีลพ</t>
  </si>
  <si>
    <t>นรารักษ์</t>
  </si>
  <si>
    <t>ครบ.</t>
  </si>
  <si>
    <t>เสริมสร้างแรงจูงใจ อสม.</t>
  </si>
  <si>
    <t>เพื่อเชิดชูเกียรติและสร้างขวัญกำลังใจ   แก่ อสม.</t>
  </si>
  <si>
    <t>จำนวน อสม.  ที่ได้รับการคัดเลือกเป็น อสม.ดีเด่นระดับอำภอ/จังหวัด 
(จำนวน 12 สาขา)</t>
  </si>
  <si>
    <t>ต.ค.62-มี.ค.63</t>
  </si>
  <si>
    <t>พัฒนาการดำเนินงานตำบลจัดการคุณภาพชีวิต</t>
  </si>
  <si>
    <t>เพื่อลดปัญหาสุขภาพ และปัจจัยเสี่ยงด้านสุขภาพ</t>
  </si>
  <si>
    <t xml:space="preserve">จำนวนตำบลจัดการคุณภาพชีวิต (ชุมชนสร้างสุข :สุขกาย สุขใจ สุขเงิน) ตามมาตรฐาน
 : TPAR และบรรลุชุมชนสร้างสุขด้วยตนเอง
(อำเภอละ 1 ตำบล)    </t>
  </si>
  <si>
    <t xml:space="preserve">1.จัดประชุมชี้แจงแนวทางการดำเนินงาน เกณฑ์การประเมินฯ และแลกเปลี่ยนเรียนรู้การดำเนินงานกับพื้นที่นำร่องปี 62 จำนวน 3 ตำบล (ตำบลพักทัน/พิกุลทอง/หัวป่า)
2.ติดตามและผลักดันให้พื้นที่เป้าหมายดำเนินงานตำบลจัดการคุณภาพชีวิต
3.ประชุมเตรียมพร้อมตำบลจัดการคุณภาพชีวิตดีเด่น ระดับจังหวัด เพื่อส่งคัดเลือกระดับเขต
</t>
  </si>
  <si>
    <t>สนับสนุนภาคีเครือข่ายสุขภาพ</t>
  </si>
  <si>
    <t>1.เพื่อสร้างองค์ความรู้งานสุขภาพภาคประชาชนแก่เครือข่ายสุขภาพ
2.เพื่อให้เกิดการแลกเปลี่ยนเรียนรู้ของ จนท.และชมรม อสม.จังหวัดสิงห์บุรี
3.เกิดเครือข่ายด้านสุขภาพผลักดันการขับเคลื่อนงานสุขภาพภาคประชาชน</t>
  </si>
  <si>
    <t>จำนวนครั้งของการจัดประชุม
(จำนวน 6 ครั้ง สำหรับชมรม อสม. /จำนวน 3 ครั้ง สำหรับจนท.งาน สช.)</t>
  </si>
  <si>
    <t xml:space="preserve">1.จัดประชุมคณะกรรมการบริหารชมรม อสม.
</t>
  </si>
  <si>
    <t xml:space="preserve">อสม. /จนท.
</t>
  </si>
  <si>
    <t xml:space="preserve">70
</t>
  </si>
  <si>
    <t>หน่วยบริการในเรือนจำ</t>
  </si>
  <si>
    <t xml:space="preserve">ค่าอาหารว่างและเครื่องดื่ม จำนวน 30 คนๆ ละ 25 บาท จำนวน 4  ครั้ง เป็นเงิน  
</t>
  </si>
  <si>
    <t xml:space="preserve">ครั้งที่ 1 ธ.ค.63    ครั้งที่ 2 ก.พ.63
ครั้งที่ 3 เม.ย.63
ครั้งที่ 4 ก.ค. 63              </t>
  </si>
  <si>
    <t>750
750
750
750</t>
  </si>
  <si>
    <t>กุลิศรา  
ปิ่นทอง</t>
  </si>
  <si>
    <t>แผนงานพัฒนาคุณภาพห้องปฏิบัติการทางการแพทย์และสาธารณสุข</t>
  </si>
  <si>
    <t xml:space="preserve">เพื่อพัฒนาคุณภาพห้องปฏิบัติการทางการแพทย์และสาธารณสุข ให้เป็นไปตามมาตรฐาน </t>
  </si>
  <si>
    <t>ร้อยละห้องปฏิบัติการทางการแพทย์และสาธารณสุขผ่านเกณฑ์มาตรฐาน</t>
  </si>
  <si>
    <t>1. ทบทวนคำสั่ง คกก.พบส.Lab
2. ประชุมคกก.พบส.Lab
3. รพ.ทำการประเมินตนเอง ตามแบบตรวจติดตามและประเมินผล
4. ตรวจติดตามภายในห้องปฏิบัติการ โดยทีมตรวจประเมินภายใน (Internal Audit)
5. สรุปผลการประเมินภายใน และปรับปรุงแก้ไขให้เป็นไปตามมาตรฐาน
6. ขอรับรอง/ต่ออายุคุณภาพมาตรฐานทางห้อง Lab</t>
  </si>
  <si>
    <t>1.อาหารว่าง การประชุมคกก. จำนวน 10 คน * 4 ครั้ง * 25 บาท เป็นเงิน 1,000 บาท
2.ค่าอาหารว่างและอาหารกลางวัน การประชุมเชิงปฏิบัติการ การนิเทศ ประเมิน ติดตามห้อง Lab 120 บาท/คน/วัน จำนวน 10 คนๆ ละ 3 วัน เป็นเงิน 3,600 บาท</t>
  </si>
  <si>
    <t>พ.ย.62-ก.ย.63</t>
  </si>
  <si>
    <t>อุไรวรรรณ</t>
  </si>
  <si>
    <t>แผนงานพัฒนาคุณภาพห้องปฏิบัติการทางการแพทย์รังสีวินิจฉัย</t>
  </si>
  <si>
    <t xml:space="preserve">เพื่อพัฒนาคุณภาพห้องปฏิบัติการทางการแพทย์รังสีวินิจฉัย ให้เป็นไปตามมาตรฐาน </t>
  </si>
  <si>
    <t>ร้อยละห้องปฏิบัติการทางการแพทย์รังสีวินิจฉัยผ่านเกณฑ์มาตรฐาน</t>
  </si>
  <si>
    <t>1. ทบทวนคำสั่ง คกก.พบส.X-ray
2. ประชุมคกก.พบส.X-ray
3. รพ.ทำการประเมินตนเอง ตามแบบตรวจติดตามและประเมินผล
4. ตรวจติดตามภายในห้องX-ray โดยทีมตรวจประเมินภายใน (Internal Audit)
5. สรุปผลการประเมินภายใน และปรับปรุงแก้ไขให้เป็นไปตามมาตรฐาน
6. ขอรับรอง/ต่ออายุคุณภาพมาตรฐานทางห้อง X-ray</t>
  </si>
  <si>
    <t>อาหารว่าง การประชุมคกก. จำนวน 10 คน * 4 ครั้ง * 25 บาท เป็นเงิน 1,000 บาท
2.ค่าอาหารว่างและอาหารกลางวัน การประชุมเชิงปฏิบัติการ การนิเทศ ประเมิน ติดตามห้อง X-ray 120 บาท/คน/วัน จำนวน 10 คนๆ ละ 3 วัน เป็นเงิน 3,600 บาท</t>
  </si>
  <si>
    <t>แผนการพัฒนาคุณภาพบริการพยาบาล</t>
  </si>
  <si>
    <t>เพื่อพัฒนาคุณภาพบริการพยาบาลให้เป็นไปตามมาตรฐานการพยาบาล</t>
  </si>
  <si>
    <t>ร้อยละโรงพยาบาลผ่านเกณฑ์คุณภาพการบริการพยาบาลที่กำหนด</t>
  </si>
  <si>
    <t>1.ทบทวนคำสั่ง คกก.
2.ประชุมคณะกรรมการ
3.รพ.ทำแบบประเมินตนเอง
4.ตรวจนิเทศติดตามคุณภาพบริการพยาบาลภายในจังหวัด
5.บันทึกข้อมูลตัวชี้วัดส่งกองการพยาบาล
6.ประชุมติดตามเยี่ยมเสริมพลังการพัฒนาคุณภาพบริการพยาบาล</t>
  </si>
  <si>
    <t xml:space="preserve">1.อาหารว่าง การประชุมคกก. จำนวน 35 คน * 4 ครั้ง * 25 บาท เป็นเงิน 3,500 บาท
2.ค่าอาหารว่างและอาหารกลางวัน การประชุมเชิงปฏิบัติการ การนิเทศคุณภาพการพยาบาล และประเมินคุณภาพการพยาบาลเฉพาะงานตามเกณฑ์ 120 บาท/คน/วัน จำนวน 25 คนๆ ละ 3 วัน เป็นเงิน 9,000 บาท
</t>
  </si>
  <si>
    <t>แผนงานพัฒนาคุณภาพงานกายภาพบำบัด</t>
  </si>
  <si>
    <t>เพื่อพัฒนางานกายภาพบำบัดให้มีคุณภาพ</t>
  </si>
  <si>
    <t>ร้อยละของหน่วยงานกายภาพบำบัดผ่านมาตรฐาน</t>
  </si>
  <si>
    <t>1.ทบทวนคำสั่ง คกก.
2.ประชุมคณะกรรมการ
3.รพ.ทำแบบประเมินตนเอง
4.สรุปผลการดำเนินงาน</t>
  </si>
  <si>
    <t xml:space="preserve">1.อาหารว่าง การประชุมคกก.จำนวน 10 คน * 4 ครั้ง * 25 บาท เป็นเงิน 1,000 </t>
  </si>
  <si>
    <t>แผนงานการดูแลผู้ป่วยระยะท้ายแบบประคับประคอง</t>
  </si>
  <si>
    <t>เพื่อพัฒนางานการดูแลผู้ป่วยระยะท้ายแบบประคับประคองให้มีคุณภาพ</t>
  </si>
  <si>
    <t>ร้อยละโรงพยาบาลดำเนินการได้ตามมาตรการการดูแลแบบประคับประคอง</t>
  </si>
  <si>
    <t>1.ทบทวนคำสั่ง คกก.
2.ประชุมคณะกรรมการ
3.ควบคุม กำกับ ติดตาม การดำเนินงาน รวมถึงการส่งรายงาน
4.สรุปผลการดำเนินงาน</t>
  </si>
  <si>
    <t xml:space="preserve">1.อาหารว่าง การประชุมคกก.จำนวน 50 คน * 4 ครั้ง * 25 บาท เป็นเงิน 5,000 </t>
  </si>
  <si>
    <t>แผนงานการพัฒนาระบบส่งผู้ป่วยกลับบ้าน Smart COC</t>
  </si>
  <si>
    <t>เพื่อพัฒนาคุณภาพการส่งต่อข้อมูลการเยี่ยมบ้านผู้ป่วยให้มีคุณภาพ</t>
  </si>
  <si>
    <t>ร้อยละโรงพยาบาลมีระบบส่งต่อในพื้นที่ในการส่งข้อมูลให้หน่วยบริการ</t>
  </si>
  <si>
    <t xml:space="preserve">4.ประชุมทบทวนการใช้โปรแกรม Smart COC ในเจ้าหน้าที่ผู้เกี่ยวข้องกับการส่งต่อข้อมูลการเยี่ยมบ้าน จำนวน 140 </t>
  </si>
  <si>
    <t>1.อาหารว่าง การประชุม
1.1เครือข่ายสิงห์บุรี จำนวน 80 คน * 1 ครั้ง * 25 บาท เป็นเงิน 2,000
1.2เครือข่ายอินทร์บุรี จำนวน 54 คน * 1 ครั้ง * 25 บาท เป็นเงิน 1,350
1.3 สสจ. จำนวน 10 คน * 1 ครั้ง * 25 บาท เป็นเงิน 250 บาท
รวมเป็นเงินทั้งสิ้น 3,600 บาท</t>
  </si>
  <si>
    <t>แผนงานพัฒนาการบริบาลฟื้นสภาพระยะกลาง (Intermediate care: IMC)</t>
  </si>
  <si>
    <t>1.พัฒนาระบบบริบาลผู้ป่วยฟื้นสภาพระยะกลางให้มีคุณภาพ</t>
  </si>
  <si>
    <t>ร้อยละโรงพยาบาลดำเนินการได้ตามมาตรการการดูแลผู้ป่วยระยะกลาง</t>
  </si>
  <si>
    <t>1.ทบทวนคำสั่ง คกก.
2.ประชุมคณะกรรมการ
3.รพ.ทำแบบประเมินตนเอง
4.ควบคุม กำกับ ติดตาม การดำเนินงาน รวมถึงการส่งรายงาน
5.สรุปผลการดำเนินงาน</t>
  </si>
  <si>
    <t xml:space="preserve">1.อาหารว่าง การประชุมคกก.จำนวน 48 คน * 4 ครั้ง * 25 บาท เป็นเงิน 4,800 </t>
  </si>
  <si>
    <t>พัฒนาระบบบริการสุขภาพจังหวัดสิงห์บุรี (service plan)</t>
  </si>
  <si>
    <t>เพื่อให้การพัฒนาระบบบริการสุขภาพมีความต่อเนื่อง มีประสิทธิภาพ เกิดผลเป็นรูปธรรม บรรลุเป้าหมาย ลดอัตราตายอัตรา และลดความแออัด</t>
  </si>
  <si>
    <t>มีการประชุมเพื่อขับเคลื่อนการดำเนินงาน service plan ทุกสาขา</t>
  </si>
  <si>
    <t>1.ทบทวนคำสั่ง คกก.
2.ประชุมคณะกรรมการ
เพื่อขับเคลื่อนการดำเนินงานไตรมาสละ 1ครั้ง</t>
  </si>
  <si>
    <t>คณะกรรมการ  service plan ทุกสาขา</t>
  </si>
  <si>
    <t>20 สาขา</t>
  </si>
  <si>
    <t xml:space="preserve">1.อาหารว่าง การประชุมคกก.จำนวน 500 คน * 4 ครั้ง * 25 บาท เป็นเงิน 50,000 บาท </t>
  </si>
  <si>
    <t>ศิริเนตร</t>
  </si>
  <si>
    <t>แผนงานพัฒนาคุณภาพบริการ (CQO)</t>
  </si>
  <si>
    <t>เพื่อขับเคลื่อนยุทธศาสตร์สำนักงานสาธารณสุขจังหวัดสิงห์บุรี ให้บรรลุเป้าหมาย</t>
  </si>
  <si>
    <t>มีการประชุมเพื่อขับเคลื่อนการดำเนินงานพัฒนาคุณภาพบริการ</t>
  </si>
  <si>
    <t>คณะ
กรรมการ  CQO</t>
  </si>
  <si>
    <t xml:space="preserve">1.อาหารว่าง การประชุมคกก.จำนวน 42 คน * 4 ครั้ง * 25 บาท เป็นเงิน 4,200 บาท </t>
  </si>
  <si>
    <t>รัตนา</t>
  </si>
  <si>
    <t>พัฒนาระบบบริหารจัดการเครือข่ายบริการสุขภาพ (พบส.)</t>
  </si>
  <si>
    <t>เพื่อขับเคลื่อนยุทธศาสตร์กระทรวงสาธารณสุข และยุทธศาสตร์สำนักงานสาธารณสุขจังหวัดสิงห์บุรี ให้บรรลุตามเป้าหมายและประชาชนได้รับประโยชน์สูงสุด ภายใต้ Concept "พี่-น้องช่วยกัน"</t>
  </si>
  <si>
    <t>มีการประชุมเพื่อขับเคลื่อนการดำเนินงาน พบส. ทุกคณะ</t>
  </si>
  <si>
    <t>คณะ
กรรมการ พบส. 
ทุก พบส.</t>
  </si>
  <si>
    <t>18 พบส.</t>
  </si>
  <si>
    <t xml:space="preserve">1.อาหารว่าง การประชุมคกก.จำนวน 230 คน * 4 ครั้ง * 25 บาท เป็นเงิน 23,000 บาท </t>
  </si>
  <si>
    <t>แผนงานสนับสนุนการสร้างงานวิชาการด้านสุขภาพ จังหวัดสิงห์บุรี ปี 2563</t>
  </si>
  <si>
    <t xml:space="preserve">เพื่อพัฒนางานวิชาการทางด้านสุขภาพ </t>
  </si>
  <si>
    <t>หน่วยงานมีการดำเนินงานวิจัย/R2R/นวัตกรรม ด้านสุขภาพของหน่วยงาน และนำไปใช้ประโยชน์</t>
  </si>
  <si>
    <t>70 คน</t>
  </si>
  <si>
    <t xml:space="preserve">1.ค่าอาหารกลางวัน อาหารว่างและเครื่องดื่ม 70 คนๆ ละ 2 วันๆ ละ120 บาท เป็นเงิน 16,800 บาท
2.ค่าสมนาคุณวิทยากร 2 วันๆ ละ 6 ชั่วโมงๆ ละ600 บาท เป็นเงิน 7,200 บาท
3. ค่าที่พักวิทยากร 2 คืนๆ ละ 900 บาท เป็นเงิน 1,800 บาท
4. ค่าพาหนะวิทยากร 
ไป - กลับ เป็นเงิน 2,000 บาท
5. ค่าวัสดุ เป็นเงิน 3,500 บาท
</t>
  </si>
  <si>
    <t>พ.ย.62 - ก.ย. 63</t>
  </si>
  <si>
    <t>น.ส.ศิริเนตร สุขดี</t>
  </si>
  <si>
    <t>จัดการภัยคุกคามความมั่นคงทางสุขภาพ "ยุติการใช้สารเคมีทางการเกษตรที่มีอันตรายสูง 3 ชนิด ภายในปี 2563"</t>
  </si>
  <si>
    <t xml:space="preserve">1.เพื่อให้มีข้อมูลด้านปัจจัยเสื่ยงต่อสุขภาพ ผลกระทบต่อสุขภาพและสิ่งแวดล้อม จากการสัมผัสสารเคมีทางการเกษตร เพื่อนำไปสู่การยกระดับการเฝ้าระวัง ป้องกัน ควบคุมโรคและภัยสุขภาพจารสารเคมีทางการเกษตร และยุติการใช้สารเคมีทางการเกษตรอันตรายสูง 3 ชนิดที่มีผลกระทบต่อสุขภาพของผู้สัมผัส </t>
  </si>
  <si>
    <t>1.ระดับความสำเร็จของจังหวัดมีการขับเคลื่อนมาตรการยุติการใช้สารเคมีทางการเกษตรที่มีอันตรายสูงร่วมกับหน่วยงานที่เกี่ยวข้องในระดับส่วนกลาง</t>
  </si>
  <si>
    <t xml:space="preserve"> 1.จัดประชุมคณะกรรมการ พ.ร.บ.โรคจากการประกอบอาชีพและโรคจากสิ่งแวดล้อม จังหวัดสิงห์บุรี  และดำเนินงานตามบทบาทหน้าที่ (วาระตามนโยบายด้านด้านโรคจากการประกอบอาชีพและโรคจากการสิ่งแวดล้อมและสถานการณ์ของจังหวัด) </t>
  </si>
  <si>
    <t>16 คน</t>
  </si>
  <si>
    <t>ก.พ.- มี.ค.63</t>
  </si>
  <si>
    <t>อวล</t>
  </si>
  <si>
    <t>2.เพื่อพัฒนากลไกการเฝ้าระวัง การรายงานข้อมูลฯ และการจัดการปัญหาผลกระทบต่อสุขภาพและสิ่งแวดล้อมจากสารเคมีทางการเกษตรในระดับจังหวัด ภายใต้ พ.ร.บ.ควบคุมโรคจากการประกอบอาชีพและโรคจากสิ่งแวดล้อม พ.ศ.2562</t>
  </si>
  <si>
    <t xml:space="preserve">2. ระดับความสำเร็จของจังหวัดมีระบบรับแจ้งข่าว/ป่วย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             </t>
  </si>
  <si>
    <t>ทีมงาน อวล</t>
  </si>
  <si>
    <t>6 คน</t>
  </si>
  <si>
    <t xml:space="preserve">                                                                                            </t>
  </si>
  <si>
    <t>3.กำกับ ติดตาม การจัดทำฐานข้อมูลอาชีวอนามัยและสิ่งแวดล้อม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</si>
  <si>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เพื่อบริหารจัดการสถานบริการสาธารณสุขของรัฐ
ลดผลกระทบต่อสุขภาพ
จากสิ่งแวดล้อม</t>
  </si>
  <si>
    <t>KPI ร้อยละของ โรงพยาบาลที่พัฒนาอนามัยสิ่งแวดล้อมได้ตามเกณฑ์GREEN &amp; CLEAN Hospital ผ่านเกณฑ์ระดับ ดีมาก Plus</t>
  </si>
  <si>
    <t>1.จัดประชุมทีมตรวจประเมินฯ เพื่อร่วมกันวิเคราะห์และวางแผนส่งเสริมการพัฒนาอนามัยสิ่งแวดล้อมของ รพ. ตามเกณฑ์ GREEN&amp;CLEAN Hospital</t>
  </si>
  <si>
    <t>คณะกรรมการระดับจังหวัด/จนท. รพ</t>
  </si>
  <si>
    <t>ม.ค.63</t>
  </si>
  <si>
    <t>2. ตรวจประเมินรับรอง เพื่อให้คำแนะนำและติดตามการดำเนินงานโรงพยาบาลตามเกณฑ์มาตรฐาน GREEN &amp;
CLEAN Hospital โดยคณะกรรมการระดับจังหวัด เป้าหมาย 6 รพ. จำนวน 3 ครั้ง</t>
  </si>
  <si>
    <t>คณะกรรม การระดับจังหวัด/จนท. รพ</t>
  </si>
  <si>
    <t xml:space="preserve">1.ค่าเบี้ยเลี้ยงคณะกรรมการระดับจังหวัด จำนวน 7 คน คนละ 120 บาท/วัน ออกประเมิน รพ. จำนวน 9 วัน (วันละ 2 รพ.) เป็นเงิน 7,560 บาท </t>
  </si>
  <si>
    <t>มค - มี.ค. 63</t>
  </si>
  <si>
    <t>กลุ่มงาน อวล</t>
  </si>
  <si>
    <t>PI 2.มีการจัดการมูลฝอยติดเชื้อตามกฎหมาย กฎกระทรวงว่าด้วยการจัดการมูลฝอยติดเชื้อ พ.ศ. 2545</t>
  </si>
  <si>
    <t>3.สนับสนุนการดำเนินงานการบริหารจัดการขยะและสิ่งแวดล้อมในสำนักงานสาธารณสุข โรงพยาบาล โรงพยาบาลส่งเสริมสุขภาพตำบลและชุมชน</t>
  </si>
  <si>
    <t xml:space="preserve"> รพ./รพ.สต</t>
  </si>
  <si>
    <t xml:space="preserve"> -งบประมาณสนับสนุนโรงพยาบาล และ รพ.สต.ในรูปเครื่อข่าย จำนวน 6 เครื่อข่ายๆละ 50,000 บาท                                         </t>
  </si>
  <si>
    <t>ต.ค.62-ก.ค.63</t>
  </si>
  <si>
    <t>PI 3.มีการพัฒนาส้วมมาตรฐานสะอาด เพียงพอ และปลอดภัย(HAS) ที่อาคารผู้ป่วยนอก(OPD)และที่อาคารผู้ป่วยใน(IPD)</t>
  </si>
  <si>
    <t xml:space="preserve"> -จัดซื้อถุงขยะติดเชื้อที่มีเครื่องหมายบ่งบอก (ถุงขยะ   ติดเชื้อสีแดง พิมพ์ 1 สี) 
ขนาด 36”x 45”และขนาด 22”x 30” หรือขนาดใกล้เคียง เป็นเงิน 10,000  บาท
</t>
  </si>
  <si>
    <t>ก.ย.63</t>
  </si>
  <si>
    <t>PI 4.มีการดำเนินงานนโยบายโรงพยาบาลอาหารปลอดภัยร่วมกับภาคีเครือข่ายในพื้นที่</t>
  </si>
  <si>
    <t>PI 6.มีการจัดการระบบบำบัดน้ำเสีย ตามกฎหมายฯ มาตรา 80 ว่าด้วยการจัดการคุณภาพน้ำทิ้ง</t>
  </si>
  <si>
    <t>การบริหารจัดการสิ่งแวดล้อม</t>
  </si>
  <si>
    <t>เพื่อให้จังหวัดมีระบบจัดการปัจจัยเสี่ยงด้านสิ่งแวดล้อมและมีมาตรการส่งเสริมให้เกิดปัจจัยเอื้อด้านสิ่งแวดล้อมเพื่อสุขภาพของประชาชน</t>
  </si>
  <si>
    <t>KPI ร้อยละของจังหวัดมีระบบจัดการปัจจัยเสี่ยงด้านสิ่งแวดล้อมที่ส่งผลกระทบต่อสุขภาพ</t>
  </si>
  <si>
    <t>1 การพัฒนาระบบฐานข้อมูล สถานการณ์และการเฝ้าระวังด้านสิ่งแวดล้อม</t>
  </si>
  <si>
    <t xml:space="preserve">2 มีกลไกของคณะอนุกรรมการสาธารณสุขจังหวัด (อสธจ.) </t>
  </si>
  <si>
    <t>3 ส่งเสริมให้ท้องถิ่นมีการจัดบริการอนามัยสิ่งแวดล้อมที่ได้มาตรฐาน</t>
  </si>
  <si>
    <t>4 มีระบบและกลไกสนับสนุนการจัดการมูลฝอยติดเชื้อของโรงพยาบาลสังกัดกระทรวงสาธารณสุขให้ถูกต้องตามกฎหมาย</t>
  </si>
  <si>
    <t>ป้องกันและลดปัจจัยเสี่ยงด้านสิ่งแวดล้อมต่อสุขภาพ</t>
  </si>
  <si>
    <t>เพื่อเฝ้าระวัง ประเมิน
ความเสี่ยง และจัดการเพื่อ
ลดผลกระทบต่อสุขภาพ
จากสิ่งแวดล้อม</t>
  </si>
  <si>
    <t>๑. มีระบบเฝ้าระวังประเมินความเสี่ยง และจัดการอนามัยสิ่งแวดล้อมเพื่อลดผลกระทบต่อสุขภาพ</t>
  </si>
  <si>
    <t>ร้านอาหาร,แผงลอยจำหน่ายอาหาร</t>
  </si>
  <si>
    <t>1 ครั้ง/ปี</t>
  </si>
  <si>
    <t>ค่าเบี้ยเลี้ยงเจ้าหน้าที่ในการออกสุ่มเฝ้าระวังสุขาภิบาลอาหาร 4 คน x 120 บาท x 14 วัน</t>
  </si>
  <si>
    <t>2. เฝ้าระวังสุขาภิบาลอาหาร ด้านกายภาพ ชีวภาพ และเคมี  โรงอาหาร โรงครัว ตลาดสด ตลาดนัด ในพื้นที่ อย่างน้อย 1 ครั้ง/ปี</t>
  </si>
  <si>
    <t>โรงอาหาร โรงครัว ตลาดสด ตลาดนัด</t>
  </si>
  <si>
    <t>มิ.ย.- ส.ค.63</t>
  </si>
  <si>
    <t>3.เฝ้าระวังสุขาภิบาลอาหารในงานเทศกาลกินปลา ประจำปี</t>
  </si>
  <si>
    <t>ค่าเบี้ยเลี้ยงเจ้าหน้าที่ในการออกสุ่มเฝ้าระวังสุขาภิบาลอาหาร 20 คน x 120 บาท x 5 วัน</t>
  </si>
  <si>
    <t>ธ.ค.62-ม.ค.63</t>
  </si>
  <si>
    <t>4. ติดตามเฝ้าระวังคุณภาพน้ำเพื่อการบริโภคในภาพรวมจังหวัด สุ่มเก็บน้ำประปา จำนวน 10 ตัวอย่าง</t>
  </si>
  <si>
    <t>ปะปาหมู่บ้านในพื้นที่เสี่ยง</t>
  </si>
  <si>
    <t>10 ตัวอย่าง</t>
  </si>
  <si>
    <t>กำกับดูแล และพัฒนาระบบการประเมินรับรองมาตรฐานด้านอนามัยสิ่งแวดล้อม</t>
  </si>
  <si>
    <t>เพื่อสนับสนุนการแก้ไขปัญหาอนามัยสิ่งแวดล้อมในภาวะฉุกเฉิน ภัยพิบัติ สาธารณภัย</t>
  </si>
  <si>
    <t>๒. มีระบบการประเมินรับรองมาตรฐานด้านอนามัยสิ่งแวดล้อม</t>
  </si>
  <si>
    <t>1 จัดให้มีระบบบริหารจัดการ เพื่อสนับสนุนการแก้ไขปัญหาอนามัยสิ่งแวดล้อมในภาวะฉุกเฉิน ภัยพิบัติ สาธารณภัย</t>
  </si>
  <si>
    <t>2  นิเทศ ติดตาม ร้านอาหาร แผงลอย ตลาดสด ตลาดนัด โรงอาหาร โรงครัว ที่ผ่านการรับรองมาตรฐานสุขาภิบาลอาหาร อย่างน้อย 1 ครั้ง/ปี</t>
  </si>
  <si>
    <t>สร้างความร่วมมือพหุภาคีและองค์กรปกครองส่วนท้องถิ่นตามแนวทางประชารัฐ</t>
  </si>
  <si>
    <t>มีความร่วมมือระหว่างประชาชน ชุมชน ท้องถิ่นและภาคีเครือข่าย ภาครัฐ ภาคเอกชน ในการดำเนินงานอนามัยสิ่งแวดล้อมตามแนวทางประชารัฐ สามารถจัดการปัญหาอนามัยสิ่งแวดล้อมได้เอง</t>
  </si>
  <si>
    <t>จำนวนชุมชนที่เข้ามามีส่วนร่วมกับหน่วยงานภาครัฐ /อปท. ในการดำเนินงานด้านอนามัยสิ่งแวดล้อมเพิ่มขึ้นเมื่อเทียบปีฐาน พ.ศ. ๒๕62</t>
  </si>
  <si>
    <t>พัฒนาศักยภาพอาสาสมัครประจำหมู่บ้านในการเป็นนักจัดการอนามัยสิ่งแวดล้อมชุมชน</t>
  </si>
  <si>
    <t>อสม</t>
  </si>
  <si>
    <t>หมู่บ้านละ  1 คน</t>
  </si>
  <si>
    <t>งบประมาณในหน่วยงาน</t>
  </si>
  <si>
    <t>สนับสนุนให้องค์กรปกครองส่วนท้องถิ่นดำเนินการตามเกณฑ์
คุณภาพระบบบริการอนามัยสิ่งแวดล้อมขององค์กรปกครอง
ส่วนท้องถิ่นที่พัฒนาโดยกรมอนามัยร่วมกับกรมส่งเสริมการปกครองท้องถิ่น(HIA)</t>
  </si>
  <si>
    <t>อปท</t>
  </si>
  <si>
    <t>ทุกแห่ง</t>
  </si>
  <si>
    <t>ส่งเสริมให้องค์กรปกครองส่วนท้องถิ่นมีการกำหนดนโยบาย
มาตรการ หรือข้อบัญญัติท้องถิ่นในการควบคุม กำกับ การจัดการ
การจัดการสิ่งปฏิกูล การสุขาภิบาลอาหาร คุณภาพ
น้ำดื่มจากเครื่องจำหน่ายน้ำดื่มอัตโนมัติ และกิจการที่เป็นอันตราย
ต่อสุขภาพตามพระราชบัญญัติการสาธารณสุข พ.ศ. ๒๕๓๕</t>
  </si>
  <si>
    <t>ใช้กลไกคณะกรรมการหรือคณะอนุกรรมการในระดับจังหวัด/อำเภอ ในการขับเคลื่อนการดำเนินงานอนามัยสิ่งแวดล้อม
ที่เป็นปัญหาของพื้นที่</t>
  </si>
  <si>
    <t>พัฒนาฐานข้อมูลและสถานการณ์สิ่งแวดล้อมสุขภาพ ระบบเฝ้าระวังด้านสิ่งแวดล้อม</t>
  </si>
  <si>
    <t xml:space="preserve"> เพื่อให้จังหวัดมีข้อมูลพื้นฐานสถานการณ์ด้านสิ่งแวดล้อมและสุขภาพ เพื่อใช้วางแผน ป้องกันและแก้ไขปัญหาในพื้นที่</t>
  </si>
  <si>
    <t>มีฐานข้อมูลและสถานการณ์สิ่งแวดล้อมสุขภาพ ระบบเฝ้าระวังด้านสิ่งแวดล้อม</t>
  </si>
  <si>
    <t xml:space="preserve">สำรวจ จัดทำฐานข้อมูลสถานการณ์สิ่งแวดล้อมสุขภาพผ่านโปรแกรมระบบเฝ้าระวังภัยด้านสิ่งแวดล้อม NEHIS         </t>
  </si>
  <si>
    <t>เทศบาลและอบต</t>
  </si>
  <si>
    <t xml:space="preserve"> การจัดการมูลฝอยติดเชื้อและการจัดการอนามัยสิ่งแวดล้อมในสถานบริการสาธารณสุข</t>
  </si>
  <si>
    <t>เพื่อให้สถานบริการสาธารณสุข มีการจัดการมูลฝอยติดเชื้อตามกฎหมาย กฎกระทรวงว่าด้วยการจัดการมูลฝอยติดเชื้อ พ.ศ. 2545</t>
  </si>
  <si>
    <t>รพท./รพช.รพ.สต.ทุกแห่ง ได้รับการกำกับ ติดตามการจัดการมูลฝอยติดเชื้อ</t>
  </si>
  <si>
    <t xml:space="preserve">กำกับ ติดตาม การจัดการมูลฝอยติดเชื้อ ของ รพท./รพช/รพ.สต ตามมาตรการใช้ระบบเอกสารกำกับการขนส่งมูลฝอยติดเชื้อ          </t>
  </si>
  <si>
    <t>รพท./รพช./รพ.สต</t>
  </si>
  <si>
    <t xml:space="preserve"> รณรงค์ลด ละ เลิกการใช้กล่องฟอร์มในการบรรจุอาหาร</t>
  </si>
  <si>
    <t>งบประมาณของหน่วยงาน</t>
  </si>
  <si>
    <t>กำกับ ติดตามโรงพยาบาลทุกแห่งมีการจัดการน้ำเสีย ตาม ม.80</t>
  </si>
  <si>
    <t>รพท./รพช.</t>
  </si>
  <si>
    <t xml:space="preserve">โครงการคุ้มครองสุขภาพประชาชนจากมลพิษสิ่งแวดล้อมในพื้นที่เสี่ยง (Hot Zone) </t>
  </si>
  <si>
    <t>เพื่อขับเคลื่อนการดำเนินงานคณะกรรมการสาธารณสุขจังหวัด(ตาม พรบ. การสาธารณสุข พ.ศ.2535)</t>
  </si>
  <si>
    <t xml:space="preserve">  มีการจัดประชุม คสธจ. และดำเนินงานตามบทบาทหน้าที่ (วาระตามนโยบายด้านอนามัยสิ่งแวดล้อมและสถานการณ์ของจังหวัด) อย่างน้อยจำนวน 2 ครั้ง/ปี</t>
  </si>
  <si>
    <t xml:space="preserve">  จัดประชุม คสธจ. และดำเนินงานตามบทบาทหน้าที่ (วาระตามนโยบายด้านอนามัยสิ่งแวดล้อมและสถานการณ์ของจังหวัด) </t>
  </si>
  <si>
    <t>คณะกรรม การสาธารณสุข จังหวัด</t>
  </si>
  <si>
    <t>ม.ค, ก.ค.61</t>
  </si>
  <si>
    <t>การพัฒนาส้วมสาธารณะ</t>
  </si>
  <si>
    <t>เพื่อส่งเสริมให้ภาคีและเจ้าของสถานที่สาธารณะร่วมมือกันพัฒนาส้วมสาธารณะให้ได้มาตรฐาน HAS</t>
  </si>
  <si>
    <t>มีฐานข้อมูลส้วมสาธารณะในจังหวัด 13 กลุ่มเป้าหมาย</t>
  </si>
  <si>
    <t>1.จัดทำฐานข้อมูลส้วมสาธารณะในจังหวัด 13 กลุ่มเป้าหมาย</t>
  </si>
  <si>
    <t>2. การตรวจประเมิน และการประกวดมาตรฐานส้วมสาธารณะ</t>
  </si>
  <si>
    <t>1.ค่าเบี้ยเลี้ยงคณะกรรมการตรวจประเมินและประกวดส้วมสาธารณะ 6 คน x 120บาท x 4 วัน</t>
  </si>
  <si>
    <t>ส.ค.-ก.ย.63</t>
  </si>
  <si>
    <t>2.ค่ากรอบใบประกาศนียบัตร 13 setting x 4 อัน x 90 บาท</t>
  </si>
  <si>
    <t xml:space="preserve"> 1.โครงการสร้างเสริมสุขภาพเกษตรกรให้ปลอดภัยจากการใช้สารกำจัดศัตรูพืช : คลินิกสุขภาพเกษตรกร</t>
  </si>
  <si>
    <t>1.เพื่อเฝ้าระวังโรคจากการประกอบอาชีพที่สำคัญของพื้นที่ ได้แก่ แพ้พิษสารกำจัดศัตรูพืช</t>
  </si>
  <si>
    <t>1.สนับสนุนวัสดุวิทยาศาสตร์ตรวจคัดกรอง (Reactive Paper,Heamatocrit Tube,Blood Lancet)</t>
  </si>
  <si>
    <t>รพ.สต,ทีม,รพช,รพท</t>
  </si>
  <si>
    <t>2.กำกับ ติดตาม ประเมินผล การดำเนินงานคลินิกสุขภาพเกษตรกร ของหน่วยบริการปฐมภูมิ</t>
  </si>
  <si>
    <t xml:space="preserve">2.โครงการวัยทำงาน ปลอดโรค ปลอดภัยกายใจเป็นสุข </t>
  </si>
  <si>
    <t>1. เพื่อควบคุมและป้องกันโรคจากการประกอบอาชีพและสิ่งแวดล้อมในกลุ่มวัยทำงาน</t>
  </si>
  <si>
    <t>มีสถานประกอบการสมใจสมัครเข้าร่วมอย่างน้อย 1 แห่ง</t>
  </si>
  <si>
    <t>จัดทำฐานข้อมูลแรงงานภาคอุตสหกรรมและข้อมูลสถานประกอบการในพื้นที่ ระดับจังหวัด</t>
  </si>
  <si>
    <t>สถานประกอบการในพื้นที่</t>
  </si>
  <si>
    <t>ต.ค.- ธ.ค.62</t>
  </si>
  <si>
    <t>2. เพื่อสร้างเสริมสุขภาพและความปลอดภัยในการทำงาน</t>
  </si>
  <si>
    <t>2. ประชาสัมพันธ์โครงการฯ  และรับสมัครสถานประกอบการ</t>
  </si>
  <si>
    <t>3. การออกตรวจประเมินรับรองมาตรฐาน สถานประกอบการ ปลอดโรค ปลอดภัย กายใจเป็นสุข ที่สมัครเข้าร่วม</t>
  </si>
  <si>
    <t>มี.ค.- ก.ค.63</t>
  </si>
  <si>
    <t>โครงการพัฒนาศักยภาพการจัดการภาวะฉุกเฉินด้านสาธารณสุข(Public Health Emergency Management : FHEM) จังหวัดสิงห์บุรี ปี 2563</t>
  </si>
  <si>
    <t>1.สร้างทีมตอบโต้ภาวะฉุกเฉิน</t>
  </si>
  <si>
    <t>EOC ระดับจังหวัด/อำเภอสามารถปฏิบัติงานได้จริง</t>
  </si>
  <si>
    <t>1.ประชุมเชิงปฏิบัติการให้ความรู้เกี่ยวกับศูนย์ปฏิบัติการภาวะฉุกเฉินทางสาธารณสุข</t>
  </si>
  <si>
    <t>คณะกรรมการ EOC</t>
  </si>
  <si>
    <t>มค.-มีค.63</t>
  </si>
  <si>
    <t>ถาวร</t>
  </si>
  <si>
    <t>กลุ่มงานพัฒนายุทธศาสตร์</t>
  </si>
  <si>
    <t>2.พัฒนาศักยภาพทีม JIT/SATทุกระดับให้มีความเข้มแข็ง</t>
  </si>
  <si>
    <t>2.จัดฝึกปฏิบัติซ้อมแผนแบบบนโต๊ะ(Table Top Exercise) และฝึกซ้อมแผนแบบสมือนจริง</t>
  </si>
  <si>
    <t>ทีม SAT และ JIT</t>
  </si>
  <si>
    <t>1.ประเมินมาตรฐานระบาดวิทยาโรคติดต่อ</t>
  </si>
  <si>
    <t>2. เพื่อศึกษาคุณลักษณะเชิงปริมาณของระบบเฝ้าระวังโรคติดต่อความครบถ้วนของการรายงาน (Sensitivity) ค่าพยากรณ์บวก (Predictive value positive) ความทันเวลา (Timeliness) ความเป็นตัวแทน (Representativeness) และคุณภาพของข้อมูล (Data quality)</t>
  </si>
  <si>
    <t>1.รพ.สต.ส่ง รง.506 อย่างน้อยสัปดาห์ละ 1 ฉบับ</t>
  </si>
  <si>
    <t>1.สสอ. ออกประเมินมาตรฐานระบาดวิทยาโรคติดต่อ ใน รพ.สต  ร้อยละ 100</t>
  </si>
  <si>
    <t>รพ.สต.</t>
  </si>
  <si>
    <t>ต.ค.62-กย.63</t>
  </si>
  <si>
    <t>1.รพท.ส่ง รง.506 อย่างน้อยสัปดาห์ละ 30 ฉบับ/.รพช.ส่ง รง.506 อย่างน้อยสัปดาห์ละ 15 ฉบับ</t>
  </si>
  <si>
    <t>2.สสจ. ออกประเมินมาตรฐานระบาดวิทยาโรคติดต่อ ใน รพ และ สสอ ร้อยละ 100</t>
  </si>
  <si>
    <t xml:space="preserve">โครงการเร่งรัดการดำเนินงานค้นหาและดูแลรักษาวัณโรค </t>
  </si>
  <si>
    <t>เพื่อลดอัตราป่วยและอัตราตายจากวัณโรค</t>
  </si>
  <si>
    <t xml:space="preserve">1. อัตราความสำเร็จของการรักษาวัณโรคผู้ป่วยวัณโรคปอดรายใหม่ไม่น้อยกว่าร้อยละ 90 </t>
  </si>
  <si>
    <t>1. วิเคราะห์สถานการณ์ ขนาดและความรุนแรงของปัญหา เพื่อจัดทำแผนดำเนินงานและกำหนดกลุ่มเป้าหมายเพื่อค้นหาเชิงรุกผู้ป่วยวัณโรครายใหม่</t>
  </si>
  <si>
    <t>กลุ่มเสี่ยงเป้าหมายได้แก่ผู้สัมผัสร่วมบ้าน,ผู้ติดเชื้อHIV,บุคลากรสาธารณสุข,แรงงานข้ามชาติ,ผู้ต้องขัง,ผู้ป่วยเบาหวานคุมHbA1c&gt;7,ผู้สูงอายุ65ปีที่มีโรคร่วม</t>
  </si>
  <si>
    <t>ทุกราย</t>
  </si>
  <si>
    <t>ค่าอาหารว่างและเครื่องดื่ม คณะทำงาน 40 คนๆละ 25บาท จำนวน 2 ครั้ง =2,000 บาท</t>
  </si>
  <si>
    <t>ตค.62-กย. 63</t>
  </si>
  <si>
    <t>คร.</t>
  </si>
  <si>
    <t xml:space="preserve">2.ค้นหา และคัดกรองเชิงรุกในกลุ่มเสี่ยงเป้าหมาย เพื่อขึ้นทะเบียนผู้ป่วยวัณโรค และดูแลรักษาตามเกณฑ์มาตรฐาน  </t>
  </si>
  <si>
    <t>3.จัดประชุมคณะทำงานพัฒนาระบบบริการดูแลผู้ติดเชื้อ/ผู้ป่วยเอดส์และวัณโรค จำนวน 2 ครั้ง (เดือน พ.ย.62 และพ.ค.63)</t>
  </si>
  <si>
    <t>4. พัฒนาคลินิควัณโรคคุณภาพ(QTB) ในโรงพยาบาลทุกแห่ง</t>
  </si>
  <si>
    <t>2.อัตราการค้นพบและขึ้นทะเบียนรักษาผู้ป่วยวัณโรครายใหม่และกลับเป็นซ้ำ ไม่น้อยกว่าร้อยละ 85</t>
  </si>
  <si>
    <t>ป่วยวัณโรคปอดรายใหม่ที่ขึ้นทะเบียนในไตรมาสที่ 1 ปีงบประมาณ 2563 (ตค.62-ธค.63)</t>
  </si>
  <si>
    <t>แผนการป้องกันและลดปัจจัยเสี่ยงด้านสุขภาพและบริหารจัดการสิ่งแวดล้อมให้เอื้อต่อการมีสุขภาพดี</t>
  </si>
  <si>
    <t>1. ผู้ติดเชื้อเอชไอวีและผู้ป่วยวัณโรคลดลง</t>
  </si>
  <si>
    <t>1. เฝ้าระวังกลุ่มเสี่ยงสงสัยวัณโรคด้วยการ เอกซเรย์ทรวงอก ประกอบด้วย HCWs Household  Contact HIV และ Prisoner</t>
  </si>
  <si>
    <t>1.นิเทศ และกำกับการดำเนินงานผ่าน NOC-TB อำเภอ และติดตามผลงานในการประชุม กวป. ทุกเดือน</t>
  </si>
  <si>
    <t>กลุ่มเสี่ยงสงสัยวัณโรค ได้แก่HCWs, HouseholdContact, HIV,และ Prisoner</t>
  </si>
  <si>
    <t>6,441 คน</t>
  </si>
  <si>
    <t>2. ส่งเสริมให้กลุ่มเยาวชนมีการใช้ถุงยางอนามัยมากขึ้น</t>
  </si>
  <si>
    <t>2. อัตราการใช้ถุงยางอนามัยในกลุ่มนักเรียน ม.5 และปวช.2เพิ่มขึ้น</t>
  </si>
  <si>
    <t>หน่วยงานอปท.และ คณะอนุ-กรรมการฯ</t>
  </si>
  <si>
    <t>38 คน</t>
  </si>
  <si>
    <t>คณะอนุกรรมการหรือคณะทำงาน</t>
  </si>
  <si>
    <t>3. รวบรวมข้อมูลแผนงาน/โครงการและผลการดำเนินงาน</t>
  </si>
  <si>
    <t xml:space="preserve">4. สำรวจสถานบริการและพนักงานบริการ 1 ครั้ง </t>
  </si>
  <si>
    <t>พนักงานบริการ</t>
  </si>
  <si>
    <t xml:space="preserve">5. ติดตามเยี่ยมสถานบริการและพนักงานบริการในพื้นที่เดือนละ 1 ครั้ง </t>
  </si>
  <si>
    <t>6. ดำเนินงานเฝ้าระวังทางระบาดวิทยาโรคเอดส์</t>
  </si>
  <si>
    <t xml:space="preserve">  6.1 สำรวจพฤติกรรมทีสัมพันธ์กับการติดเชื้อเอชไอวีของ นักเรียนม.5 และปวช.2</t>
  </si>
  <si>
    <t>นร.ชาย/หญิงม.5 และปวช.2</t>
  </si>
  <si>
    <t>6.2 สำรวจหาอัตราการติดเชื้อเอชไอวี/ซิฟิลิส/HepBรายใหม่ในกลุ่มหญิงฝากครรภ์</t>
  </si>
  <si>
    <t xml:space="preserve"> หญิงฝากครรภ์</t>
  </si>
  <si>
    <t>200 คน</t>
  </si>
  <si>
    <t>โครงการเสริมสร้างศักยภาพกลุ่มผู้ติดเชื้อเอชไอวีในโรงพยาบาลจังหวัดสิงห์บุรี</t>
  </si>
  <si>
    <t>เพื่อสนับสนุนการดำเนินงานกลุ่ม/ชมรม/ผู้ติดเชื้อ/ผู้ป่วยเอดส์ และส่งเสริมการทำงานเป็นทีมของสมาชิกกลุ่ม/ชมรมผู้ติดเชื้อใน รพ.ทุกแห่งในจังหวัดสิงห์บุรี</t>
  </si>
  <si>
    <t>จังหวัดสนับสนุนการดำเนินงานกลุ่มผู้ติดเชื่อในโรงพยาบาล</t>
  </si>
  <si>
    <t xml:space="preserve">1. จัดประชุมสมาชิกกลุ่ม/ชมรมผู้ติดเชื้อ/ผู้ป่วยเอดส์ในโรงพยาบาล   </t>
  </si>
  <si>
    <t>กลุ่มผู้ติดเชื้อเอชไอวี</t>
  </si>
  <si>
    <t>214 คน</t>
  </si>
  <si>
    <t>ธ.ค.62-ก.ย.63</t>
  </si>
  <si>
    <t>2. อาสาสมัครติดตามเยื่ยมผู้ติดเชื้อ/ผู้ป่วยเอดส์ที่บ้าน (ในรายที่ให้ความยินยอม)</t>
  </si>
  <si>
    <t>10 คน</t>
  </si>
  <si>
    <t>ค่าตอบแทนอาสาสมัครผู้ออกเยี่ยมผู้ติดเชื้อ/ผู้ป่วยเอดส์</t>
  </si>
  <si>
    <t>ค่าจัดทำสื่อรณรงค์</t>
  </si>
  <si>
    <t>ค่าน้ำมัน, วัสดุอื่นๆ</t>
  </si>
  <si>
    <t>แผนขับเคลื่อนภาระกิจพรบ.โรคติดต่อ 2558</t>
  </si>
  <si>
    <t>เพื่อขับเคลื่อนการดำเนินงานของ คก.โรคติดต่อจังหวัดสิงห์บุรีและสนับสนุนหน่วยปฏิบัติการควบคุมโรคติดต่อ2558</t>
  </si>
  <si>
    <t>1. มีแผนปฏิบัติงานโรคติดต่อที่ต้องเฝ้าระวัง โรคระบาดโรคติดต่ออันตราย</t>
  </si>
  <si>
    <t>1. จัดประชุมเชิงปฏิบัติการทำแผนเฝ้าระวัง ป้องกันและควบคุมโรค ตามพรบ.โรคติดต่อ 2558</t>
  </si>
  <si>
    <t>คทง.โรคติดต่อ</t>
  </si>
  <si>
    <t xml:space="preserve"> -ค่าอาหารว่างอาหารกลางวันค่าวิทยากร  ค่าวัสดุ</t>
  </si>
  <si>
    <t>ต.ค.62</t>
  </si>
  <si>
    <t>2. จัดประชุมคก.โรคติดต่อจังหวัด</t>
  </si>
  <si>
    <t>2. จัดประชุมคณะกรรมการโรคติดต่อจังหวัด</t>
  </si>
  <si>
    <t>คก.โรคติดต่อ</t>
  </si>
  <si>
    <t xml:space="preserve"> -ค่าอาหารว่างฯค่าเบี้ยประชุมค่าวัสดุ</t>
  </si>
  <si>
    <t xml:space="preserve">3. จัดประชุม Dead case Conferenceโรคติดต่อที่สำคัญ </t>
  </si>
  <si>
    <t xml:space="preserve"> -ค่าอาหารว่างอาหารกลางวัน ค่าวิทยากร </t>
  </si>
  <si>
    <t>4. สนับสนุนกิจกรรมการรณรงค์ป้องกันและสอบสวนโรคติดต่อที่สำคัญ และอุบัติการณ์</t>
  </si>
  <si>
    <t>ปชช.ทั่วไป</t>
  </si>
  <si>
    <t>1,000 คน</t>
  </si>
  <si>
    <t xml:space="preserve"> -ค่าอาหารว่างฯค่าวัสดุ</t>
  </si>
  <si>
    <t>แผนงานสร้างเสริมภูมิคุ้มกันโรค (EPI)</t>
  </si>
  <si>
    <t>ลดอัตราป่วยของการเกิดโรคที่ป้องกันด้วยวัคซีน</t>
  </si>
  <si>
    <t>1. วัคซีนทุกชนิดยกเว้นMMRมากกว่าร้อยละ 90</t>
  </si>
  <si>
    <t>1. ควบคุมกำกับและติดตามผลการการดำเนินงานEPI ในเด็ก 0-5 ปีจาก HDC</t>
  </si>
  <si>
    <t>เด็ก 0-5 ปี</t>
  </si>
  <si>
    <t>2. วัคซีนMMRมากกว่าร้อยละ 95</t>
  </si>
  <si>
    <t>2. ควบคุมกำกับและติดตามผลการการดำเนินงานEPI ในนร.ป1, ป.5 และป.6 ฐานข้อมูล HDC</t>
  </si>
  <si>
    <t>นร.ป1,  ป.5และป.6</t>
  </si>
  <si>
    <t>3. วัคซีนนร. HPVมากกว่าร้อยละ 95</t>
  </si>
  <si>
    <t>4. วัคซีนนร. dTร้อยละ 100</t>
  </si>
  <si>
    <t>3. ควบคุมกำกับและติดตามผลการการดำเนินงานรณรงค์ให้วัคซีนในผู้ใหญ่ที่มีอายุลงท้ายด้วยเลข 0</t>
  </si>
  <si>
    <t>ผู้ใหญ่ที่มีอายุลงท้ายด้วยเลข 0</t>
  </si>
  <si>
    <t>2.โครงการพัฒนาศักยภาพภาคีเครือข่ายโรคพิษสุนัขบ้า ภายใต้โครงการสัตว์ปลอดโรค คนปลอดภัยจากโรคพิษสุนัขบ้าตามพระปณิธาน สมเด็จพระเจ้าน้องนางเธอ เจ้าฟ้าจุฬาภรณ์วลัยลักษณ์ อัครราชกุมารีกรมพระพระศรีสวางควัฒน วรขัตติยราชนารี</t>
  </si>
  <si>
    <t>เพื่อลดอัตราป่วยและอุบัติการณ์ของโรคพิษสุนัขบ้า</t>
  </si>
  <si>
    <t>ไม่พบผู้ป่วยและเสียชีวิตด้วยโรคพิษสุนัขบ้า</t>
  </si>
  <si>
    <t xml:space="preserve">1. ส่งเสริมให้มีการนำ ร.36 มาใช้ในการเฝ้าระวังและชี้เป้าเตือนภัยโรคพิษสุนัขบ้า    </t>
  </si>
  <si>
    <t>บุคลากร สธ.(รพ. และสสอ. แห่งละ 2 คน)</t>
  </si>
  <si>
    <t>24 คน</t>
  </si>
  <si>
    <t>1.ค่าอาหารกลางวัน/อาหารว่างและเครื่องดื่มผู้เข้าอบรม 24  คนๆละ 120 บาท = 2,880 บาท</t>
  </si>
  <si>
    <t xml:space="preserve">2. จัดอบรมพัฒนาองค์ความรู้ด้านการเฝ้าระวังป้องกันควบคุมโรคพิษสุนัขบ้า และการบันทึก ร.36แก่บุคลากรสธ.ผู้ปฏิบัติงาน (เดือนธ.ค.62)  </t>
  </si>
  <si>
    <t>2. ค่าตอบแทนวิทยากร 2 คนๆละ 3 ชม.ๆละ 600  บาท = 3,600 บาท</t>
  </si>
  <si>
    <t>3.นิเทศติดตามประเมินผลการดำเนินงาน จำนวน 2 ครั้ง (เดือน มี.ค.และ ก.ค. 63)</t>
  </si>
  <si>
    <t>3. ค่าจ้างทำเอกสาร 1,500 บาท</t>
  </si>
  <si>
    <t>4. ค่าวัสดุ 2,020 บาท</t>
  </si>
  <si>
    <t>โครงการควบคุมป้องกันโรคติดต่อนำโดยแมลง (ไข้เลือดออก,ไข้ปวดข้อยุงลายและโรคติดเชื้อไวรัสซิกา)จังหวัดสิงห์บุรี ปี 2563</t>
  </si>
  <si>
    <t>เพื่อควบคุมป้องกันการแพร่ระบาดของโรคไข้เลือดออกในพื้นที่จังหวัดสิงห์บุรี เพื่อพัฒนาระบบการป้องกันและดูแลรักษาผู้ป่วยโรคไข้เลือดออกเพื่อกระตุ้นและติดตามประเมินค่าดัชนีลูกน้ายุงลาย</t>
  </si>
  <si>
    <t xml:space="preserve">1. อัตราป่วยด้วยโรคไข้เลือดออกลดลงต่ำกว่ากว่ามัธยฐานย้อนหลัง 3 ปี   </t>
  </si>
  <si>
    <t xml:space="preserve">1. ติดตามสถานการณ์ผลการดำเนินงานควบคุมโรค สอบสวนโรคในพื้นที่เกิดโรคและพื้นที่ระบาด   </t>
  </si>
  <si>
    <t>ผู้ป่วยสงสัยและยืนยันไข้เลือดออก</t>
  </si>
  <si>
    <t>3. ค่าดัชนีลูกน้ำยุงลายในพื้นที่ต่ำกว่าเป้าหมายที่กำหนด (HI≤10และCI=0)</t>
  </si>
  <si>
    <t>3. สื่อสารความเสี่ยงกับแพทย์ คลินิก ร้านขายยา และจนท.สธ. รวมทั้งอสม. ประชาชนทั่วไปผ่านสื่อสิ่งพิมพ์และแอพลิเคชั่น</t>
  </si>
  <si>
    <t xml:space="preserve">ร้านขายยา </t>
  </si>
  <si>
    <t>291 แห่ง</t>
  </si>
  <si>
    <t>4. สนับสนุนสื่อต่างๆวัศดุอุปกรณ์รวมถึงสารเคมีให้กับพื้นที่เพื่อใช้ในการดำเนินงานควบคุมโรค</t>
  </si>
  <si>
    <t>คลินิก</t>
  </si>
  <si>
    <t>95 แห่ง</t>
  </si>
  <si>
    <t>รพ.เอกชน</t>
  </si>
  <si>
    <t>ประชาชนทั่วไป</t>
  </si>
  <si>
    <t xml:space="preserve"> - เฝ้าระวังความปลอดภัยการใช้ยาในชุมชน และเก็บตัวอย่างผลิตภัณฑ์สมุนไพรกลุ่มเสี่ยงจากครัวเรือนของประชากรกลุ่มเป้าหมาย(ครัวเรือนที่มีผู้สูงอายุ อายุมากกว่า 60 ปีขึ้นไป ที่ป่วยด้วยโรคเรื้อรัง 7 โรค (เบาหวาน/ความดันฯลฯ)</t>
  </si>
  <si>
    <t>ครัวเรือนกลุ่มเป้า หมายโรคเรื้อรัง 7 โรค (เบาหวาน/ความดันฯลฯ)</t>
  </si>
  <si>
    <t>สุ่มตย.อย่างน้อย 1 PCC</t>
  </si>
  <si>
    <t>ม.ค.-มิ.ย.</t>
  </si>
  <si>
    <t>33,500
(ทุกรายการสามารถถัวเฉลี่ยได้)</t>
  </si>
  <si>
    <t>โครงการจัดทำแผนปฏิบัติการด้านสาธารณสุขจังหวัดสิงห์บุรี ปีงบประมาณ 2562</t>
  </si>
  <si>
    <t>พัฒนายุทธสาสตร์</t>
  </si>
  <si>
    <t>สสจ.สิงห์บุรี</t>
  </si>
  <si>
    <t>หน่วยงานมีการขับเคลื่อนนโยบาย ที่สอดรับกับนโยบายจังหวัด เขตและกระทรวงสาธารณสุข</t>
  </si>
  <si>
    <t>ตค.62</t>
  </si>
  <si>
    <t>COO จังหวัด /อำเภอ</t>
  </si>
  <si>
    <t>ค่าอาหาร อาหารว่างและเครื่องดื่ม 50คน*120บาท*2 ครั้ง</t>
  </si>
  <si>
    <t>มค-สค.63</t>
  </si>
  <si>
    <t>chief offier/COO จังหวัด-อำเภอ/</t>
  </si>
  <si>
    <t>ค่าอาหาร อาหารว่างและเครื่องดื่ม100คน*120บาท*2 วัน</t>
  </si>
  <si>
    <t>กค-กย.62</t>
  </si>
  <si>
    <t>chief offier/COO จังหวัด-อำเภอ/หน่วยงาน ในสังกัด</t>
  </si>
  <si>
    <t>ค่าอาหาร/อาหารว่างและเครื่องดื่ม/ที่พัก/จ้างเหมารถ/จัดทำเอกสาร/ เป็นเงิน ..................บาท</t>
  </si>
  <si>
    <t>โครงการบริหารจัดการกำลังคนด้านสุขภาพจังหวัดสิงห์บุรี ประจำปี 2563</t>
  </si>
  <si>
    <t>1.ระดับความสำเร็จของ คบสอ.มีการบริหารจัดการบุคลากรเพียงพอในการปฏิบัติงาน</t>
  </si>
  <si>
    <t>1.จัดตั้งคณะกรรมการวางแผนและบริหารจัดการกำลังคนด้านสุขภาพ จังหวัดสิงห์บุรี</t>
  </si>
  <si>
    <t>ผู้แทนคณะกรรมการจากหน่วยงานในสังกัดฯ</t>
  </si>
  <si>
    <t>2.เพื่อพัฒนาระบบฐานข้อมูลกำลังคน</t>
  </si>
  <si>
    <t>2.ระดับความสำเร็จของหน่วยงานมีการจัดทำและใช้IDP ในการพัฒนาบุคลากร</t>
  </si>
  <si>
    <t>2.จัดประชุมเชิงปฏิบัติการคณะกรรมการวางแผนและบริหารกำลังคนด้านสุขภาพ จังหวัดสิงห์บุรี</t>
  </si>
  <si>
    <t>-ค่าอาหารว่างและเครื่องดื่มจำนวน 50 คน X25 บ. X 2 ครั้ง</t>
  </si>
  <si>
    <t>สสจ.สห.</t>
  </si>
  <si>
    <t>3.เพื่อพัฒนาความรู้ ทักษะ</t>
  </si>
  <si>
    <t>มิ.ย.63</t>
  </si>
  <si>
    <t>โครงการ Happy MOPHกระทรวงสาธารณสุขกระทรวงแห่งความสุข</t>
  </si>
  <si>
    <t>1.เพื่อส่งเสริมและพัฒนาบุคลากรให้มีคุณธรรมจริยธรรม</t>
  </si>
  <si>
    <t>1.ระดับความสำเร็จของการดำเนินการเป็นองค์กรแห่งความสุข</t>
  </si>
  <si>
    <t>3.ประชุมเชิงปฏิบัติการบุคลากรบรรจุใหม่</t>
  </si>
  <si>
    <t>บุคลากรบรรจุใหม่</t>
  </si>
  <si>
    <t>30  คน</t>
  </si>
  <si>
    <t>-ค่าอาหารกลางวันอาหารว่างและเครื่องดื่ม จำนวน30 คน x 120 บ.</t>
  </si>
  <si>
    <t>พ.ค. 63</t>
  </si>
  <si>
    <t>2.เพื่อพัฒนาองค์กรไปสู่องค์กรแห่งความสุขและองค์กรคุณธรรม</t>
  </si>
  <si>
    <t>2.ระดับความสำเร็จของการดำเนินการเป็นองค์กรคุณธรรม</t>
  </si>
  <si>
    <t>4.ประชุมนักสร้างสุขในองค์กร</t>
  </si>
  <si>
    <t>คณะทำงานนักสร้างสุขในองค์กร</t>
  </si>
  <si>
    <t>40  คน</t>
  </si>
  <si>
    <t>ม.ค. 63</t>
  </si>
  <si>
    <t>3.เพื่อประกาศเกียรติคุณบุคลากรและหน่วยงานดีเด่น</t>
  </si>
  <si>
    <t>5.ประชุมคณะทำงานCMO</t>
  </si>
  <si>
    <t>คณะทำงานCMO</t>
  </si>
  <si>
    <t>-ค่าอาหารว่างและเครื่องดื่มจำนวน 30 คนX25 บ. X 2 ครั้ง</t>
  </si>
  <si>
    <t>บุคลากรในสังกัด สสจ.สิงห์บุรี</t>
  </si>
  <si>
    <t>-ค่าอาหารกลางวันอาหารว่างและเครื่องดื่ม จำนวน200 คน x 120 บ.</t>
  </si>
  <si>
    <t>- ค่าตอบแทนวิทยากรจำนวน 2 ชม. X600 บ.x 6 คน</t>
  </si>
  <si>
    <t>- ค่าวัสดุ</t>
  </si>
  <si>
    <t>ไม่ใช้งบประมาณ</t>
  </si>
  <si>
    <t>1 คน</t>
  </si>
  <si>
    <t>2 คน</t>
  </si>
  <si>
    <t>-ค่าอาหารกลางวันอาหารว่างและเครื่องดื่ม จำนวน100 คน x 120 บ.</t>
  </si>
  <si>
    <t>ม.ค. - มี.ค. 63</t>
  </si>
  <si>
    <t>1.กิจกรรมวันปีใหม่ไทยและวันผู้สูงอายุ</t>
  </si>
  <si>
    <t>เม.ย.63</t>
  </si>
  <si>
    <t>38,000.00</t>
  </si>
  <si>
    <t>2.กิจกรรมเนื่องในวันมหิดล</t>
  </si>
  <si>
    <t>- ค่าใช้จ่ายในพิธีทางศาสนา</t>
  </si>
  <si>
    <t>- ค่าตกแต่งสถานที่</t>
  </si>
  <si>
    <t>25,000.00</t>
  </si>
  <si>
    <t>- ค่าเช่าสถานที่</t>
  </si>
  <si>
    <t>- ค่าป้าย</t>
  </si>
  <si>
    <t>- ค่าพวงมาลา</t>
  </si>
  <si>
    <t>- ค่าเช่าเก้าอี้</t>
  </si>
  <si>
    <t>3.ส่งบุคลากรเข้ารับการอบรมหลักสูตรผู้บริหาร</t>
  </si>
  <si>
    <t>-ค่าลงทะเบียนการอบรมหลักสูตร ผบก.และหลักสูตร ผบต.</t>
  </si>
  <si>
    <t>มิ.ย.-ก.ย.63</t>
  </si>
  <si>
    <t>สื่อสารองค์กร</t>
  </si>
  <si>
    <t xml:space="preserve">ต.ค.-ธ.ค.62                                                                                                                     </t>
  </si>
  <si>
    <t>แผนงานที่ 4 ลดปัจจัยเสี่ยงด้านสุขภาพและบริหารจัดการสิ่งแวดล้อมให้เอื้อต่อการมีสุขภาพดี/โครงการพัฒนาอนามัยสิ่งแวดล้อมให้ได้ตามเกณฑ์ GREEN &amp; CLEAN Hospital /</t>
  </si>
  <si>
    <t>(2) แผน งาน</t>
  </si>
  <si>
    <t>(1)
ยุทธ ศาสตร์</t>
  </si>
  <si>
    <t xml:space="preserve"> (3)
โครงการ</t>
  </si>
  <si>
    <t>(4)
ตัวชี้วัด</t>
  </si>
  <si>
    <t>โครงการคัดกรองมะเร็งเต้านมโดยรถเอ็กซเรน์เต้านมเคลื่อนที่ (Mammogram) ในสตรีกลุ่มเสี่ยงและด้อยโอกาส ในโอกาสมหามงคลพระราชพิธีบรมราชาภิเษก พุทธศักราช 2562 จังหวัดสิงห์บุรี</t>
  </si>
  <si>
    <t xml:space="preserve">1.เพื่อเฉลิมพระเกียรติและถวายพระราชกุศลแด่พระบาทสมเด็จพระเจ้าอยู่หัว ในโอกาส ในโอกาสมหามงคลพระราชพิธีบรมราชาภิเษก พุทธศักราช 2562
2.เพื่อรณรงค์ให้สุขศึกษา ประชาสัมพันธ์ให้ประชาชนทั่วไปและสตรี เข้าใจเรื่องมะเร็งเต้านม
3.คัดกรอง ค้นหาผู้ที่มีปัจจัยเสี่ยงต่อการเกิดโรคมะเร็งเต้านม
4.สอนการตรวจเต้านมด้วยตนเองอย่างถูกต้อง
5.ตรวจเต้านมโดยแพทย์ พยาบาล และเจ้าหน้าที่สาธารณสุข
6.เอกซเรย์เต้านมโดยเครื่องเอกซเรย์เต้านมเคลื่อนที่(Mammogram) ในสตรีกลุ่มเสี่ยงที่สงสัยว่าจะเป็นมะเร็งเต้านม
7.ส่งต่อผู้ป่วยที่สงสัยว่าจะเป็นมะเร็งเต้านมไปยังโรงพยาบล หรือศูนย์รักษาโรคมะเร็ง เพื่อวินิจฉัยและรักษาในระบบประกันสุขภาพถ้วนหน้า
</t>
  </si>
  <si>
    <t xml:space="preserve"> 1.สตรีกลุ่มเสี่ยงและด้อยโอกาสได้รับการคัดกรองมะเร็งเต้านมโดยเครื่องเอ็กเรย์เต้านมเคลื่อนที่ (Mammogram)
2.สตรีกลุ่มเสี่ยงและด้อยโอกาสมีความรู้ ความเข้าใจเรื่องมะเร็งเต้านม และสามารถตรวจเต้านมด้วยตนเองได้</t>
  </si>
  <si>
    <t xml:space="preserve">1.คัดกรองสตรีที่มีปัจจัยเสี่ยงต่อ  มะเร็งเต้านม โดยแพทย์หรือเจ้าหน้าที่สาธารณสุข
2.ร่วมกับมูลนิธิกาญจนบารมี จัดกิจกรรมตรวจมะเร็งเต้านมโดยเครื่องเอ็กซเรย์เต้านมเคลื่อนที่ (Mammogram)  ในสตรีกลุ่มเสี่ยงและด้อยโอกาส 
3.สนับสนุนให้มีการดำเนินงานประชาสัมพันธ์องค์ความรู้ด้านการดูแลสุขภาพ ลดปัจจัยเสี่ยงต่อการเกิดโรคมะเร็งเต้านม
</t>
  </si>
  <si>
    <t xml:space="preserve">สตรีกลุ่มเสี่ยงและด้อยโอกาส,ประชาชนทั่วไป,อาสาสมัครสาธารณสุข  และเจ้าหน้าที่    </t>
  </si>
  <si>
    <t xml:space="preserve"> -ค่าอาหารกลางวัน อาหารว่างและเครื่องดื่ม จำนวน 100 คนๆ ละ 120 บาท เป็นเงิน 12,000 บาท
 -ค่าอาหารว่างและเครื่องดื่ม จำนวน 120 คนๆ ละ 25 บาท เป็นเงิน 3,000 บาท
 -ค่าจ้างทำป้ายประชาสัมพันธ์ 
เป็นเงิน 1,500 บาท
 -ค่าเช่าห้องประชุม เป็นเงิน 6,000 บาท
 -ค่าเช่าเครื่องเสียง เป็นเงิน  2,000 บาท
 -ค่าจ้างตกแต่งเวที และสถานที่ 
เป็นเงิน 5,400 บาท
</t>
  </si>
  <si>
    <t>ต.ค. 62-ก.ย.63</t>
  </si>
  <si>
    <t>โครงการพัฒนาศักยภาพบุคลากรด้านการแพทย์ฉุกเฉินจังหวัดสิงห์บุรี</t>
  </si>
  <si>
    <t xml:space="preserve">กิจกรรมพัฒนาศักยภาพพยาบาลประจำห้องอุบัติเหตุและฉุกเฉิน </t>
  </si>
  <si>
    <t>เพื่อเพิ่มพยาบาลเฉพาะทางด้านเวชกิจฉุกเฉิน ในระบบด้านการแพทย์ฉุกเฉิน</t>
  </si>
  <si>
    <t>มีพยาบาลเฉพาะทางด้านเวชกิจฉุกเฉิน ในระบบด้านการแพทย์ฉุกเฉินเพิ่มขึ้น</t>
  </si>
  <si>
    <t>ส่งพยาบาลประจำห้องอุบัติเหตุและฉุกเฉิน ศึกษาต่อหลักสูตรฝึกอบรมการพยาบาลเฉพาะทาง สาขาการพยาบาลเวชปฏิบัติฉุกเฉิน</t>
  </si>
  <si>
    <t>พยาบาลวิชาชีพ ประจำห้องอุบัติเหตุและฉุกเฉิน</t>
  </si>
  <si>
    <t>สพฉ.</t>
  </si>
  <si>
    <t>พ.ย..62-ก.ย.63</t>
  </si>
  <si>
    <t>เพื่อให้มีการกระจายผู้ปฏิบัติการปฐมพยาบาล และช่วยปฏิบัติการแพทย์ขึ้นพื้นฐาน (EMR)ให้ครอบคลุมทุกพื้นที่</t>
  </si>
  <si>
    <t>จัดอบรมหลักสูตรปฐมพยาบาล และช่วยปฏิบัติการแพทย์ขั้นพื้นฐาน (EMR) จำนวน 2 รุ่นๆละ 55 คน วิทยากรและผู้จัดการอบรม รุ่นละ 10 คน รวมรุ่นละ 65 คน</t>
  </si>
  <si>
    <t>ผู้ปฏิบัติงานการแพทย์ฉุกเฉินที่ยังไม่ได้ขึ้นทะเบียนในระบบการแพทย์ฉุกเฉิน</t>
  </si>
  <si>
    <t>จัดอบรมฟื้นฟูความรู้หลักสูตรหลักสูตรปฐมพยาบาล และช่วยปฏิบัติการแพทย์ขึ้นพื้นฐาน (EMR) จำนวน 16 ชั่วโมง</t>
  </si>
  <si>
    <t>ผู้ปฏิบัติงานการแพทย์ฉุกเฉินที่ขึ้นทะเบียนในระบบการแพทย์ฉุกเฉิน</t>
  </si>
  <si>
    <t xml:space="preserve"> - ค่าอาหารกลางวัน ค่าอาหารว่างและเครื่องดื่ม จำนวน 75 คนๆ ละ 120 บาท/วัน/คน จำนวน 2 วัน เป็นเงิน 18,000 บาท
 - ค่าวัสดุอบรม จำนวน 7,500 บาท
 - ค่าวิทยากรภาคทฤษฎี จำนวน 6 ชั่วโมงๆละ 600 บาท เป็นเงิน 3,600 บาท
 - ค่าวิทยากรภาคปฏิบัติ จำนวน 10 ชั่วโมงๆละ 600 บาท จำนวน 5 กลุ่มๆ ละ 1 คน เป็นเงิน 30,000 บาท 
 - ค่าที่พัก ค่าพาหนะวิทยากร เป็นเงิน 3,000 บาท
 - ค่าเช่าสถานที่จัดอบรม วันละ 2,000 บาท จำนวน 2 วัน เป็นเงิน 4,000 บาท</t>
  </si>
  <si>
    <t>กิจกรรมอบรมฟื้นฟูความรู้แนวทางการปฏิบัติงานด้านการแพทย์ฉุกเฉิน</t>
  </si>
  <si>
    <t>เพื่อฟื้นฟูความรู้เจ้าหน้าที่ผู้ปฏิบัติงานในระบบการแพทย์ฉุกเฉิน</t>
  </si>
  <si>
    <t>เจ้าหน้าที่ผู้ปฏิบัติงานในระบบการแพทย์ฉุกเฉินได้รับการฟื้นฟูความรู้</t>
  </si>
  <si>
    <t>อบรมฟื้นฟูความรู้แนวทางการปฏิบัติงานการช่วยเหลือผู้ป่วยฉุกเฉินและการเตรียมการส่งต่อระหว่างสถานพยาบาล</t>
  </si>
  <si>
    <t>พยาบาลวิชาชีพประจำห้องอุบัติเหตุและฉุกเฉิน</t>
  </si>
  <si>
    <t>กิจกรรมอบรมฟื้นฟูความรู้การปฐมพยาบาลเบื้องต้นและการช่วยฟื้นคืนชีพ (CPR) แก่เจ้าหน้าที่</t>
  </si>
  <si>
    <t>เพื่อฟื้นฟูความรู้การปฐมพยาบาลเบื้องต้นและการช่วยฟื้นคืนชีพ (CPR) แก่เจ้าหน้าที่</t>
  </si>
  <si>
    <t xml:space="preserve">เจ้าหน้าที่ รพ.สต. และ เจ้าหน้าที่ สสจ.ได้รับการฟื้นฟูความรู้การปฐมพยาบาลเบื้องต้นและการช่วยฟื้นคืนชีพ (CPR) </t>
  </si>
  <si>
    <t>อบรมฟื้นฟูความรู้การปฐมพยาบาลเบื้องต้นและการช่วยฟื้นคืนชีพ (CPR) แก่เจ้าหน้าที่</t>
  </si>
  <si>
    <t>1.เจ้าหน้าที่โรงพยาบาลส่งเสริมสุขภาพตำบลทุกแห่ง
2.เจ้าหน้าที่สำนักงานสาธารณสุขจังหวัดสิงห์บุรี</t>
  </si>
  <si>
    <t xml:space="preserve"> - ค่าอาหารกลางวัน ค่าอาหารว่าง และเครื่องดื่ม จำนวน 70 คนๆละ 120 บาท  เป็นเงิน 8,400 บาท
  - ค่าวิทยากรภาคทฤษฎี จำนวน 3 ชั่วโมงๆละ 600 บาท เป็นเงิน 1,800 บาท
 - ค่าวิทยากรภาคปฏิบัติ 4 กลุ่ม ๆละ 1 คนๆ 3 ชั่วโมงๆละ 600 บาท   เป็นเงิน 7,200 บาท 
 </t>
  </si>
  <si>
    <t xml:space="preserve">กิจกรรมอบรมระบบการแจ้งตำแหน่งของกลุ่มผู้ป่วยเปราะบางที่มีการทราบพิกัด และข้อมูลบุคคล </t>
  </si>
  <si>
    <t>เพื่อพัฒนาบุคลากรด้านระบบบริการการเข้าถึงบริการด้านการแพทย์ฉุกเฉินของประชาชน</t>
  </si>
  <si>
    <t xml:space="preserve">บุคลากรมีความรู้ระบบการแจ้งตำแหน่งของกลุ่มผู้ป่วยเปราะบางที่มีการทราบพิกัด และข้อมูลบุคคล </t>
  </si>
  <si>
    <t xml:space="preserve">อบรมระบบการแจ้งตำแหน่งของกลุ่มผู้ป่วยเปราะบางที่มีการทราบพิกัด และข้อมูลบุคคล </t>
  </si>
  <si>
    <t>1.เจ้าหน้าที่งานสารสนเทศโรงพยาบาลทุกแห่ง
2.พยาบาลห้องอุบัติเหตุฉุกเฉินโรงพยาบาลทุกแห่ง
3.เจ้าหน้าที่งานสารสนเทศ สสจ.</t>
  </si>
  <si>
    <t xml:space="preserve"> - ค่าอาหารกลางวัน ค่าอาหารว่าง และเครื่องดื่ม จำนวน 30 คนๆละ 120 บาท เป็นเงิน 3,600 บาท
  - ค่าวิทยากร 6 ชั่วโมงๆละ 600 บาท เป็นเงิน 3,600 บาท
 </t>
  </si>
  <si>
    <t>กิจกรรมศึกษาดูงานห้องฉุกเฉินคุณภาพ จังหวัดชลบุรี และจังหวัดระยอง</t>
  </si>
  <si>
    <t>เพื่อพัฒนาการจัดบริการห้องฉุกเฉินของโรงพยาบาลทุกแห่ง</t>
  </si>
  <si>
    <t>โรงพยาบาลทุกแห่งมีการพัฒนาการจัดบริการห้องฉุกเฉิน</t>
  </si>
  <si>
    <t>ศึกษาดูงานห้องฉุกเฉินคุณภาพ จังหวัดชลบุรี และจังหวัดระยอง</t>
  </si>
  <si>
    <t xml:space="preserve">1.คณะกรรมการพัฒนาระบบบริการสุขภาพ สาขาอุบัติเหตุและฉุกเฉินจังหวัดสิงห์บุรี
2.พยาบาลที่ปฏิบัติงานในห้องอุบัติเหตุและฉุกเฉิน โรงพยาบาลทุกแห่ง ในจังหวัดสิงห์บุรี
</t>
  </si>
  <si>
    <t xml:space="preserve"> -ค่าอาหารมื้อเช้า จำนวน 40 คนๆ ละ 1 มื้อๆ ละ 150 บาท  เป็นเงิน 6,000 บาท
 -ค่าอาหารมื้อกลางวัน จำนวน 40 คนๆ ละ 3 มื้อๆ ละ 400บาท  เป็นเงิน 48,000 บาท
 -ค่าอาหารมื้อเย็น จำนวน 40 คนๆ ละ 2 มื้อๆ ละ 300 บาท  เป็นเงิน 24,000 บาท
 -ค่าอาหารว่างและเครื่องดื่ม จำนวน 40 คนๆ ละ 50 บาท/มื้อ จำนวน 6 มื้อ เป็นเงิน 12,000 บาท
 - ค่าที่พัก จำนวน 40 คนๆ ละ 900 บาท/คืน จำนวน 2 คืน  เป็นเงิน 72,000  บาท
 - ค่าตอบแทนวิทยากรบรรยาย จำนวน 3 ชั่วโมงๆ ละ 600 บาท จำนวน 2 คน เป็นเงิน 3,600  บาท
 -ค่าจ้างเหมารถปรับอากาศ จำนวน 1 คันๆ ละ 20,000 บาท/วัน จำนวน 3 วัน เป็นเงิน 60,000  บาท
 - ค่าของที่ระลึก จำนวน 2 ชิ้นๆ ละ 1,500 บาท  เป็นเงิน   3,000  บาท
</t>
  </si>
  <si>
    <t>เพื่อใช้จ้างลูกจ้างชั่วคราวดำเนินการบริหารจัดการข้อมูลด้านการแพทย์ฉุกเฉิน</t>
  </si>
  <si>
    <t>จ้างลูกจ้างชั่วคราวดำเนินการบริหารจัดการข้อมูลด้านการแพทย์ฉุกเฉิน</t>
  </si>
  <si>
    <t>ลูกจ้างชั่วคราว</t>
  </si>
  <si>
    <t xml:space="preserve"> - ค่าจ้างลูกจ้างชั่วคราว เดือนละ 15,750 บาท จำนวน 12 เดือน เป็นเงิน 189,000 บาท</t>
  </si>
  <si>
    <t>เพื่อชี้แจงแนวทางการดำเนินงานและวางแผนการดำเนินงานด้านการแพทย์ฉุกเฉินจังหวัดสิงห์บุรี</t>
  </si>
  <si>
    <t>จัดประชุมคณะทำงานพัฒนาระบบบริการการแพทย์ฉุกเฉินจังหวัดสิงห์บุรี (4 ครั้ง)</t>
  </si>
  <si>
    <t>คณะทำงานพัฒนาระบบบริการการรแพทย์ฉุกเฉินจังหวัดสิงห์บุรี และผู้รับผิดชอบงานการแพทย์ฉุกเฉิน</t>
  </si>
  <si>
    <t xml:space="preserve"> - ค่าอาหารกลางวัน ค่าอาหารว่าง และเครื่องดื่ม จำนวน 45 คนๆละ 120 บาท จำนวน 4 ครั้ง จำนวน  เป็นเงิน 21,600 บาท</t>
  </si>
  <si>
    <t>เพื่อใช้ดำเนินงานการปฏิบัติการด้านการแพทย์ฉุกเฉิน</t>
  </si>
  <si>
    <t xml:space="preserve">สำนักระบบการแพทย์ฉุกเฉิน </t>
  </si>
  <si>
    <t xml:space="preserve">ค่าใช้จ่ายในการเดินทางไปราชการ </t>
  </si>
  <si>
    <t>ค่าใช้จ่ายในการจัดพิมพ์แบบรายงาน</t>
  </si>
  <si>
    <t xml:space="preserve"> งบสำรองจ่ายค่าปฎิบัติการการแพทย์ฉุกเฉิน</t>
  </si>
  <si>
    <t>กิจกรรมการเฝ้าระวังและการจัดการระบบฐานข้อมูลอุบัติเหตุจราจรทางถนน ช่วงเทศกาล ปี 2563</t>
  </si>
  <si>
    <t xml:space="preserve">1.เพื่อให้เครือข่ายระบบบริการการแพทย์ฉุกเฉินมีการเฝ้าระวังและมีความพร้อมรับอุบัติเหตุจราจรในช่วงเทศกาล ปี 2563 ทั้งในระบบการรับแจ้งเหตุ 
การปฏิบัติการฉุกเฉินก่อนถึงสถานพยาบาล ณ สถานพยาบาล และการส่งต่อระหว่างสถานพยาบาล 
2.เพื่อลดความความพิการ และลดอัตราการเสียชีวิตจากอุบัติเหตุจราจร
3. เพื่อให้การรายงานข้อมูลผู้บาดเจ็บและเสียชีวิตมีความรวดเร็ว ถูกต้อง ตลอดระยะเวลา 7 วัน
</t>
  </si>
  <si>
    <t xml:space="preserve">1.เครือข่ายระบบบริการมีการเฝ้าระวังและมีความพร้อมรับอุบัติเหตุจราจรในช่วงเทศกาล  ปี 2563 
2.อัตราการบาดเจ็บและเสียชีวิตในช่วงเทศกาลลดลงจากปี 2562  
3.การรายงานข้อมูลผู้บาดเจ็บและเสียชีวิตมีความรวดเร็ว ถูกต้อง ทันเวลา ร้อยละ 100
</t>
  </si>
  <si>
    <t xml:space="preserve">1.ประชุมเครือข่ายบริการการแพทย์ฉุกเฉินในการดำเนินงาน เฝ้าระวังและเตรียมความพร้อมฯ
2. การจัดทำคำสั่งให้เจ้าหน้าที่มีการเฝ้าระวังสถานการณ์และรายงานข้อมูลผู้บาดเจ็บและเสียชีวิตจากอุบัติเหตุในช่วงเทศกาล ปี 2563 โดยเก็บรวบรวมข้อมูล ผู้บาดเจ็บและเสียชีวิตที่มารับบริการในโรงพยาบาลทั่วไป โรงพยาบาลชุมชน และรพ.สต.ผ่านศูนย์ปฏิบัติการตอบโต้ภาวะฉุกเฉินด้านการแพทย์และสาธารณสุข (EOC)
</t>
  </si>
  <si>
    <t>เจ้าหน้าที่ปฏิบัติงานช่วงเทศกาล</t>
  </si>
  <si>
    <t xml:space="preserve"> 22 คน</t>
  </si>
  <si>
    <t xml:space="preserve"> - ค่าตอบแทนการปฏิบัติงานนอกเวลาราชการของเจ้าหน้าที่ผู้ปฏิบัติงาน จำนวน 2 วันๆ ละ 5 คนๆ ละ 4 ชมๆ ละ 50 บาท 
เป็นเงิน  2,000 บาท 
 - ค่าตอบแทนการปฏิบัติงานในวันหยุดราชการของเจ้าหน้าที่ผู้ปฏิบัติงาน จำนวน 5 วันๆ ละ 7 คนๆ ละ 7 ชม.ๆ ละ 60 บาท เป็นเงิน 14,700 บาท
 - ค่าตอบแทนการปฏิบัติงานในวันหยุดราชการของพนักงานขับรถยนต์ จำนวน 5 วัน วันละ 7 ชม.ๆ ละ 60 บาท เป็นเงิน 2,100 บาท
รวมทั้งสิ้น 18,800 บาท X 2 ครั้ง เป็นเงิน 37600 บาท
</t>
  </si>
  <si>
    <t>โครงการพัฒนาองค์กรฝึกอบรมด้านการแพทย์ฉุกเฉินจังหวัดสิงห์บุรี</t>
  </si>
  <si>
    <t>การรับรององค์กรศึกษาและฝึกอบรมหลักสูตรปฏิบัติการแพทย์ขั้นพื้นฐานและช่วยปฏิบัติการฉุกเฉินการแพทย์ขั้นสูง</t>
  </si>
  <si>
    <t>เพื่อให้มีการกระจายผู้ปฏิบัติการฉุกเฉินให้ครอบคลุมทุกพื้นที่</t>
  </si>
  <si>
    <t>ประชุมชี้แจงแนวทางการรับรอง และบริหารจัดการองค์กรการฝึกอบรม</t>
  </si>
  <si>
    <t>โรงพยาบาลสิงห์บุรี</t>
  </si>
  <si>
    <t>1</t>
  </si>
  <si>
    <t>รับรององค์กรการฝึกอบรม หลักสูตรปฏิบัติการแพทย์ขั้นพื้นฐานและช่วยปฏิบัติการฉุกเฉินการแพทย์ขั้นสูง</t>
  </si>
  <si>
    <t>การรับรององค์กรศึกษาและฝึกอบรมหลักสูตรปฏิบัติการแพทย์ขั้นพื้นฐาน</t>
  </si>
  <si>
    <t>ต่ออายุองค์การศึกษาหรือฝึกอบรม หลักสูตรปฐมพยาบาล และช่วยปฏิบัติการแพทย์ขึ้นพื้นฐาน</t>
  </si>
  <si>
    <t>การจัดการสาธารณภัยด้านการแพทย์ฉุกเฉิน</t>
  </si>
  <si>
    <t>เพื่อพัฒนาการจัดการสาธารณภัยทางการแพทย์ กรณีการเกิดอุบัติเหตุหมู่ ของจังหวัดสิงห์บุรี</t>
  </si>
  <si>
    <t>ซ้อมแผนสาธารณภัยด้านการแพทย์ฉุกเฉิน กรณี การเกิดอุบัติเหตุหมู่</t>
  </si>
  <si>
    <t>สำนักงานสาธารณสุขจังหวัดสิงห์บุรี /โรงพยาบาลทุกแห่ง/องค์กรปกครองส่วนท้องถิ่น/มูลนิธิ</t>
  </si>
  <si>
    <t>1.พัฒนาและสร้างศักยภาพคนไทยทุกกลุ่มวัย</t>
  </si>
  <si>
    <t>NCD</t>
  </si>
  <si>
    <t>6. โครงการป้องกันโรคติดต่อ  โรคอุบัติใหม่อุบัติซ้ำ</t>
  </si>
  <si>
    <t>โครงการเสริมสร้างวินัยและป้องกันการทุจริตประพฤติมิชอบ สำนักงานสาธารณสุขจังหวัดสิงห์บุรี ปีงบประมาณ พ.ศ.2563</t>
  </si>
  <si>
    <t>เพื่อให้เจ้าหน้าที่ในสังกัดสำนักงานสาธารณสุขจังหวัดสิงห์บุรีมีความรู้     ความเข้าใจ   ในข้อกำหนดเกี่ยวกับการป้องกันผลประโยชน์ทับซ้อน วินัย และการป้องกันการกระทำผิดวินัย รวมทั้งกฎหมาย กฎ และระเบียบต่างๆ ที่เกี่ยวข้อง สามารถนำไปปฏิบัติได้อย่างถูกต้อง ส่งผลให้งานราชการเกิดประสิทธิภาพ และประสิทธิผล</t>
  </si>
  <si>
    <t>ร้อยละของหน่วยงานในสังกัดผ่านเกณฑ์ประเมิน ITA (90 คะแนน)</t>
  </si>
  <si>
    <t>รพ.   สสอ.   สสจ.</t>
  </si>
  <si>
    <t xml:space="preserve"> 6 แห่ง   6 แห่ง  1 แห่ง</t>
  </si>
  <si>
    <t>งบโครงการ</t>
  </si>
  <si>
    <t>นายวุฒิชัย ใจเกี่ยง  นางปิยนุช มีชาญ</t>
  </si>
  <si>
    <t>2.เยี่ยมและติดตามความก้าวหน้าในการดำเนินงานของหน่วยงานในสังกัดให้เป็นไปในทิศทางเดียวกัน</t>
  </si>
  <si>
    <t>3.อบรมให้ความรู้เกี่ยวกับกฎหมายที่เกี่ยวข้องด้านการป้องกันและปราบปรามการทุจริตและประพฤติมิชอบ</t>
  </si>
  <si>
    <t>โครงการกำกับติดตาม และประเมินผล
การดำเนินงานสาธารณสุขจังหวัดสิงห์บุรี ปีงบประมาณ 2563</t>
  </si>
  <si>
    <t>เพื่อติดตาม นิเทศ ควบคุม กำกับงานสาธารณสุขของหน่วยงานในสังกัดสำนักงานสาธารณสุขจังหวัดสิงห์บุรี</t>
  </si>
  <si>
    <r>
      <rPr>
        <b/>
        <u/>
        <sz val="14"/>
        <color theme="1"/>
        <rFont val="TH SarabunPSK"/>
        <family val="2"/>
      </rPr>
      <t>การนิเทศงานสาธารณสุขระดับจังหวัด</t>
    </r>
    <r>
      <rPr>
        <b/>
        <sz val="14"/>
        <color theme="1"/>
        <rFont val="TH SarabunPSK"/>
        <family val="2"/>
      </rPr>
      <t xml:space="preserve">        </t>
    </r>
  </si>
  <si>
    <t xml:space="preserve">1. แต่งตั้งคณะผู้นิเทศงานสาธารณสุขระดับจังหวัด 
ประจำปี 2563     </t>
  </si>
  <si>
    <t xml:space="preserve">สสจ.   </t>
  </si>
  <si>
    <t xml:space="preserve">50 คน       </t>
  </si>
  <si>
    <t>พ.ย.62</t>
  </si>
  <si>
    <t xml:space="preserve">นายสาฑิต  แก้วบัว  </t>
  </si>
  <si>
    <t>2. จัดทำคู่มือประกอบการนิเทศงานและกำหนดแผนการนิเทศงาน</t>
  </si>
  <si>
    <t>QR  CODE</t>
  </si>
  <si>
    <t>ธค.62</t>
  </si>
  <si>
    <t>3. คณะผู้นิเทศงานออกนิเทศงาน คบสอ.ทุกแห่ง (6 แห่ง) และ รพ.สต.อำเภอละ 1 แห่ง</t>
  </si>
  <si>
    <t>คบสอ. 6 แห่ง  
รพ.สต. 6 แห่ง</t>
  </si>
  <si>
    <t xml:space="preserve">12 แห่ง              </t>
  </si>
  <si>
    <t>ค่าอาหารกลางวัน อาหารว่างและเครื่องดื่ม จำนวน 
50 คนๆละ 120 บาท/ครั้ง จำนวน 12 ครั้ง</t>
  </si>
  <si>
    <t>รอบ 1  
ธ.ค.62-ม.ค.63 
รอบ 
2 เม.ย-พ.ค.63</t>
  </si>
  <si>
    <t>4. สรุปผลการนิเทศงานเสนอผู้บริหารและแจ้งหน่วยงานที่เกี่ยวข้องทราบ</t>
  </si>
  <si>
    <t>ค่าอาหารกลางวัน อาหารว่างและเครื่องดื่ม จำนวน 100 คนๆละ 120 บาท/ครั้ง จำนวน 
2 ครั้ง</t>
  </si>
  <si>
    <t>รอบ 1  
ธ.ค.62-ม.ค.63 
รอบ 2
เม.ย-พ.ค.63</t>
  </si>
  <si>
    <t>การตรวจราชการกระทรวงสาธารณสุข</t>
  </si>
  <si>
    <t>5. สรุปและวิเคราะห์ผลการดำเนินงานรายงานความก้าวหน้าในการดำเนินงานนำเสนอผู้บริหารเพื่อการตัดสินใจ</t>
  </si>
  <si>
    <t>ผู้เกี่ยวข้องตัวชี้วัดตามประเด็นการตรวจราชการ</t>
  </si>
  <si>
    <t>ค่าอาหารกลางวัน อาหารว่างและเครื่องดื่ม จำนวน 30 คนๆละ 120 บาท/ครั้ง จำนวน 2 ครั้ง</t>
  </si>
  <si>
    <t>รอบ 1 
ก.พ.-มี.ค.63
รอบ 2 
มิ.ย.-ก.ค.63</t>
  </si>
  <si>
    <t>ค่าจ้างจัดทำเอกสารประกอบการตรวจราชการของสำนักงานสาธารณสุขจังหวัดสิงห์บุรี จำนวน 2 ครั้งๆ ละ 6 เล่มๆ ละ 200  บาท</t>
  </si>
  <si>
    <t>ค่าจ้างจัดทำเอกสารนำเสนอสรุปผลการตรวจราชการของสำนักงานสาธารณสุขจังหวัดสิงห์บุรี จำนวน 2 ครั้งๆ ละ 6 เล่มๆ ละ 280  บาท</t>
  </si>
  <si>
    <t xml:space="preserve">6. ประชุมรับการตรวจราชการและนิเทศงานของกระทรวงสาธารณสุข ปี 2563                         </t>
  </si>
  <si>
    <t>ค่าอาหารกลางวัน อาหารว่างและเครื่องดื่ม จำนวน 70 คนๆละ 120 บาท/ครั้ง จำนวน 2 ครั้ง</t>
  </si>
  <si>
    <t>ประชุมคณะกรรมการวางแผนและประเมินผลฯ</t>
  </si>
  <si>
    <t>นางยุภา  พวกอิ่ม</t>
  </si>
  <si>
    <t xml:space="preserve">7. ประชุมคณะกรรมการวางแผนและประเมินผลการสาธารณสุขสำนักงานสาธารณสุขจังหวัดสิงห์บุรี 
</t>
  </si>
  <si>
    <t>คณะกรรมการฯและผู้เกี่ยวข้อง</t>
  </si>
  <si>
    <t>120 คน</t>
  </si>
  <si>
    <t xml:space="preserve">ค่าอาหารว่างและเครื่องดื่ม จำนวน 120 
คนๆละ 25 บาท จำนวน 11 ครั้ง         
             </t>
  </si>
  <si>
    <t>ต.ต.62-ก.ย.63</t>
  </si>
  <si>
    <t>โครงการพัฒนาระบบฐานข้อมูลการให้บริการผู้ป่วยและบริการสร้างเสริมสุขภาพป้องกันโรครายบุคคล  จังหวัดสิงห์บุรี ปีงบประมาณ  2563</t>
  </si>
  <si>
    <t xml:space="preserve"> -เพื่อพัฒนาระบบฐานข้อมูลการให้บริการผู้ป่วยนอกและบริการสร้างเสริมสุขภาพป้องกันโรครายบุคคล ให้มีความครบถ้วน สมบูรณ์ ทันเวลา</t>
  </si>
  <si>
    <t xml:space="preserve"> -ประชุมคณะกรรมการพัฒนาระบบสารสนเทศ</t>
  </si>
  <si>
    <t xml:space="preserve">  -คณะกรรมการและผู้ที่เกี่ยวข้อง</t>
  </si>
  <si>
    <t>อภิชา,รัตน์วลี,จตุพร,สุธาสินี</t>
  </si>
  <si>
    <t>กลุ่มงานพัฒนายุทธศาสตร์ฯ</t>
  </si>
  <si>
    <t xml:space="preserve">  -เพื่อพัฒนาคุณภาพข้อมูลของสถานบริการสาธารณสุขให้ผ่านตัวชี้วัดเกณฑ์คุณภาพข้อมูล</t>
  </si>
  <si>
    <t xml:space="preserve">  -ติดตามผลการดำเนินงานพัฒนาคุณภาพข้อมูลรายสถานบริการ</t>
  </si>
  <si>
    <t xml:space="preserve"> -คณะติดตามข้อมูล</t>
  </si>
  <si>
    <t xml:space="preserve">  -ค่าเบี้ยเลี้ยง จำนวน  20 วัน 10 คนๆละ 180 บาท เป็นเงิน 36,000บาท</t>
  </si>
  <si>
    <t xml:space="preserve"> -เพื่อปรับปรุงระบบจัดเก็บฐานข้อมูลของสถานบริการสาธารณสุขทุกแห่ง</t>
  </si>
  <si>
    <t xml:space="preserve"> -อบรมพัฒนาศักยภาพการบันทึกข้อมูลการให้บริการผู้ป่วยและบริการสร้างเสริมสุขภาพป้องกันโรครายบุคคล</t>
  </si>
  <si>
    <t xml:space="preserve"> -รพ.สต. สสอ. รพท. รพช. กลุ่มงานฯ</t>
  </si>
  <si>
    <t xml:space="preserve">  -ค่าอาหารกลางวัน ค่าอาหารว่างและเครื่องดื่ม จำนวน 80 คน x 120 บาท x2วัน เป็นเงิน 19,200  บาท   - ค่าตอบแทนวิทยากรกลุ่ม 7 ชม.x600 บาทx2 คนx2วัน  เป็นเงิน  16,800 บาท  - ค่าพาหนะ/ค่าที่พักวิทยากร  เป็นเงิน  2,400  บาท </t>
  </si>
  <si>
    <t xml:space="preserve">  - ออกติดตามตรวจสอบคุณภาพข้อมูลสาเหตุการตายที่ไม่ทราบสาเหตุ (Ill Defined)</t>
  </si>
  <si>
    <t>คณะทำงานพัฒนาคุณภาพข้อมูลสุขภาพ ระดับจังหวัด</t>
  </si>
  <si>
    <t>อภิชา,รัตน์วลี</t>
  </si>
  <si>
    <t xml:space="preserve">  - การประเมินการตรวจสอบคุณภาพข้อมูลการให้บริการและการให้รหัส ICD</t>
  </si>
  <si>
    <t xml:space="preserve">  -  ค่าอาหารกลางวัน อาหารว่างและเครื่องดื่ม   
จำนวน 14 คน x 120 บาท x 9 วัน</t>
  </si>
  <si>
    <t xml:space="preserve"> - ประชุม VDO Conference จากสำนักงานปลัดกระทรวงสาธารณสุข ติดตามผลการดำเนินงาน ด้านข้อมูลสุขภาพ ในระบบ HDC ประจำเดือน</t>
  </si>
  <si>
    <t xml:space="preserve">  - ค่าอาหารว่างและเครื่องดื่ม จำนวน 30 คน X 25 บาท X 12 ครั้ง </t>
  </si>
  <si>
    <t>รัตน์วลี,จตุพร,สุธาสินี,ธรรมนูญ</t>
  </si>
  <si>
    <t>โครงการ Smart Hospital</t>
  </si>
  <si>
    <t xml:space="preserve"> -เพื่อพัฒนาระบบให้บริการของของโรงพยาบาลเข้าสู่ระบบ Digital Transfromation 4.0</t>
  </si>
  <si>
    <t>มีระบบ E-SERVICE</t>
  </si>
  <si>
    <t>โครงการพัฒนาข้อมูลสำหรับบริหารจัดการ</t>
  </si>
  <si>
    <t xml:space="preserve"> -เพื่อพัฒนาระบบข้อมูลสำหรับบริการ</t>
  </si>
  <si>
    <t xml:space="preserve"> -พัฒนาระบบข้อมูลใน BMS Datacenter</t>
  </si>
  <si>
    <t>ระบบ</t>
  </si>
  <si>
    <t xml:space="preserve"> -ค่าใช้จ่ายในการเขียนรายงาน</t>
  </si>
  <si>
    <t xml:space="preserve"> -พัฒนาข้อมูล NCD Clinic</t>
  </si>
  <si>
    <t>web page</t>
  </si>
  <si>
    <t xml:space="preserve"> -สื่อสารความรู้ผ่านระบบ Application ผ่าน  Line Official </t>
  </si>
  <si>
    <t>1 บัญชี</t>
  </si>
  <si>
    <t xml:space="preserve"> -ค่าบัญชี line add 1 บัญชี เป็นเงิน </t>
  </si>
  <si>
    <t>อภิชา,รัตน์วลี,จตุพร,สุธาสินี,ธรรมนูญ</t>
  </si>
  <si>
    <t>โครงการพัฒนาระบบกำกับติดตามโครงการ ผลงาน และงบประมาณ</t>
  </si>
  <si>
    <t xml:space="preserve"> -เพื่อเป็นเครื่องมือในการกำกับติดตาม</t>
  </si>
  <si>
    <t xml:space="preserve"> -ระบบกำกับติดตามโครงการ งบประมาณ</t>
  </si>
  <si>
    <t>รัตน์วลี,จตุพร,สุธาสินี</t>
  </si>
  <si>
    <t xml:space="preserve"> -ระบบกำกับติดตามผลงาน (Cockpit)</t>
  </si>
  <si>
    <t>โครงการพัมนาระบบบริการข้อมูลหน้าเวปไซต์</t>
  </si>
  <si>
    <t xml:space="preserve"> -เพื่อเป็นเครื่องให้บริการข้อมูลกับหน่วยบริการ นำข้อมูลไปใช้ประโยชน์ได้อย่างมีประสิทธิภาพ</t>
  </si>
  <si>
    <t xml:space="preserve"> -จัดหา cloud server สำหรับบริการข้อมูล</t>
  </si>
  <si>
    <t xml:space="preserve"> ระบบ</t>
  </si>
  <si>
    <t xml:space="preserve"> (12) ผู้รับผิด ชอบ</t>
  </si>
  <si>
    <t>(13) หน่วย งาน</t>
  </si>
  <si>
    <t>รวมงบประมาณแผนงานที่ 1</t>
  </si>
  <si>
    <t xml:space="preserve">2.สนับสนุนการดำเนินงาน         2.1เฝ้าระวังภาวะโภชนาการ คัดกรองObesity sign กลุ่มเสี่ยงHT DM รักษา ส่งต่อ                 
2.2ให้ความรู้และจัดกิจกรรมปรับเปลี่ยนพฤติกรรมกลุ่มเด็กเริ่มอ้วนและอ้วน ผู้ปกครอง ครู แม่ครัว ผู้ประกอบการร้านค้าในและหน้าโรงเรียน                 
2.3พัฒนาคลินิคDPAC    </t>
  </si>
  <si>
    <t xml:space="preserve">KPI 10ระดับความสำเร็จของการดำเนินงานประชาชนกลุ่มเสี่ยง DM HT มีความรอบรู้ด้านสุขภาพเรื่อง 3อ.3ส.    </t>
  </si>
  <si>
    <t xml:space="preserve">พัฒนาระบบบริการการแพทย์แผนไทยและการแพทย์ทางเลือก    </t>
  </si>
  <si>
    <t xml:space="preserve">  - เพื่อส่งเสริมให้ประชาชนเข้าถึงบริการด้านการแพทย์แผนไทยและการแพทย์ทางเลือกที่มีคุณภาพ ความครอบคลุมหน่วยบริการสาธารณสุขทุกระดับ</t>
  </si>
  <si>
    <t>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 (เป้าหมาย 19.5)</t>
  </si>
  <si>
    <t xml:space="preserve">ประเมินมาตรฐานโรงพยาบาลส่งเสริมและสนับสนุนการแพทย์แผนไทยและการแพทย์ผสมผสาน        (รพ.สส.พท.)     </t>
  </si>
  <si>
    <t>รพท./รพช.รพ.สต./สอน.</t>
  </si>
  <si>
    <t xml:space="preserve"> -ค่าเบี้ยเลี้ยงคณะกรรมการและพนักงานขับรถยนต์ จำนวน 5 คนx120 บาทx 10 วัน</t>
  </si>
  <si>
    <t>ธ.ค.62 - ก.ย.63</t>
  </si>
  <si>
    <t>อรทัย</t>
  </si>
  <si>
    <t>พท.</t>
  </si>
  <si>
    <t xml:space="preserve"> - เพื่อให้บุคลากรด้านการแพทย์แผนไทยและสหวิชาชีพได้รับการพัฒนาศักยภาพให้มีความรู้ด้านการจัดบริการการแพทย์แผนไทยที่ได้มาตรฐาน</t>
  </si>
  <si>
    <t>แพทย์แผนไทยและสหวิชาชีพ</t>
  </si>
  <si>
    <t xml:space="preserve"> - ค่าอาหารกลางวันอาหารว่างและเครื่องดื่ม จำนวน 15 คนx120บาทx5ครั้งx2 วัน</t>
  </si>
  <si>
    <t>หน่วยบริการ มีการพัฒนาเป็นพื้นที่ต้นแบบดีเด่นด้านการแพทย์แผนไทยและการแพทย์ทางเลือก ตามเกณฑ์มาตรฐานของกรมการแพทย์แผนไทยและการแพทย์ทางเลือก</t>
  </si>
  <si>
    <t>รพท./รพช. รพ.สต./สอน.(ที่มีแพทย์แผนไทย)</t>
  </si>
  <si>
    <t>ธ.ค.62 - ก.ย.64</t>
  </si>
  <si>
    <t xml:space="preserve"> - เพื่อยกระดับศักยภาพงานการแพทย์แผนไทย ให้มีคุณภาพและความปลอดภัยสามารถตอบสนองต่อความต้องการของประชาชนผู้รับบริการ </t>
  </si>
  <si>
    <t>2  แห่ง</t>
  </si>
  <si>
    <t>ร้อยละของจำนวนครั้งที่มีการจ่ายยาสมุนไพรเมื่อเทียบกับจำนวนครั้งของผู้ป่วยนอกที่มีการสั่งจ่ายยาทั้งหมด ไม่น้อยกว่าร้อยละ 6</t>
  </si>
  <si>
    <t>ส่งเสริมให้มีการสั่งใช้ยาสมุนไพร โดยมีจำนวนรายการยาสมุนไพรมากกว่าร้อยละ6ของการสั่งใช้ยาทั้งหมด</t>
  </si>
  <si>
    <t>หน่วยบริการทุกแห่ง</t>
  </si>
  <si>
    <r>
      <rPr>
        <sz val="14"/>
        <rFont val="TH SarabunPSK"/>
        <family val="2"/>
      </rPr>
      <t xml:space="preserve"> โครงการ  อนุรักษ์คุ้มครองภูมิปัญญาการแพทย์แผนไทย ปี 2563</t>
    </r>
    <r>
      <rPr>
        <sz val="14"/>
        <color indexed="10"/>
        <rFont val="TH SarabunPSK"/>
        <family val="2"/>
      </rPr>
      <t xml:space="preserve">     </t>
    </r>
  </si>
  <si>
    <t xml:space="preserve">1.เพื่อสนับสนุนการคุ้มครองภูมิปัญญาการแพทย์แผนไทย ในการออกสำรวจข้อมูล ตำรับยา-ตำราการแพทย์แผนไทย บุคลากรด้านการแพทย์แผนไทย การรับจดทะเบียนสิทธิในภูมิปัญญาฯ และการออกหนังสือรับรอง หมอพื้นบ้าน 
  </t>
  </si>
  <si>
    <t xml:space="preserve"> จำนวนทะเบียนผลการบันทึกข้อมูล     โปรแกรมบันทึกข้อมูล
  ตำรับ/ตำรา และบุคลากร 5 กลุ่ม        การสำรวจ ตำรับ/ตำรา     ทางคอมพิวเตอร์
 ได้มีการสำรวจเป็นปัจจุบันและบุคลากร 5 กลุ่ม         
</t>
  </si>
  <si>
    <t>1.สำรวจ ตรวจสอบ รวบรวมและจัดทำทะเบียนภูมิปัญญาการแพทย์แผนไทย</t>
  </si>
  <si>
    <t>ค่าเบี้ยเลี้ยง 6 คนx 120 บาท x12 วัน</t>
  </si>
  <si>
    <t>พ.ย.62 - ธ.ค.62</t>
  </si>
  <si>
    <t>ฉัตรฎา</t>
  </si>
  <si>
    <t xml:space="preserve">2.เพื่อการคุ้มครองสมุนไพรที่มีค่าต่อการศึกษาวิจัย มีความสำคัญทางเศรษฐกิจ หรืออาจจะสูญพันธุ์และการรับแจ้งการครอบครองสมุนไพรกวาวเครือ                </t>
  </si>
  <si>
    <t>2.จัดประชุมคณะอนุกรรมการคุ้มครองและส่งเสริมภูมิปัญญาการแพทย์แผนไทยระดับจังหวัด</t>
  </si>
  <si>
    <t>คณะอนุกรรมการ</t>
  </si>
  <si>
    <t>20 คน</t>
  </si>
  <si>
    <t>3.เพื่อสนับสนุนการสำรวจ รวบรวมข้อมูลเพื่อจัดทำทะเบียนด้านการแพทย์แผนไทย 5 กลุ่ม</t>
  </si>
  <si>
    <t>3.เข้าร่วมจัดนิทรรศการและแสดงผลงานในงานมหกรรมการแพทย์แผนไทยระดับภาคกลางและภาคตะวันออก</t>
  </si>
  <si>
    <t>4.จัดพิธีบูชาครูและเวทีแลกเปลี่ยนเรียนรู้เครือข่ายหมอพื้นบ้านแพทย์แผนไทยและสหวิชาชีพ</t>
  </si>
  <si>
    <t xml:space="preserve">เจ้าหน้าที่  และเครือข่ายหมอพื้นบ้าน     </t>
  </si>
  <si>
    <t xml:space="preserve">100 คน
</t>
  </si>
  <si>
    <t>5.เข้าร่วมอบรมสัมนาและมหกรรมการแพทย์แผนไทยและการแพทย์ทางเลือกระดับชาติ</t>
  </si>
  <si>
    <t xml:space="preserve">  -เจ้าหน้าที่</t>
  </si>
  <si>
    <t xml:space="preserve"> 3 คน</t>
  </si>
  <si>
    <t>ธ.ค.62-มี.ค.63</t>
  </si>
  <si>
    <t>คกก.หมอพื้นบ้าน</t>
  </si>
  <si>
    <t>รวมงบประมาณแผนงานที่ 3</t>
  </si>
  <si>
    <t xml:space="preserve">2.ค่าเกียรติบัตรพร้อมกรอบ จำนวน 20 ฉบับ x 150 บาท เป็นเงิน 3,000 </t>
  </si>
  <si>
    <t xml:space="preserve">1.ค่าอาหารกลางวัน อาหารว่าง จำนวน 30 คน x 120 บาท x 5 ครั้ง    เป็นเงิน18000 บาท             
</t>
  </si>
  <si>
    <t xml:space="preserve">  1 พ.ย.62- ม.ค.63,  เม.ย.63 ,มิ.ย.63,ส.ค.63      
 </t>
  </si>
  <si>
    <t>1. จัดประชุมเพื่อชี่แจงผู้เกี่ยวข้อง
2. PCC คัดเลือกโรงเรียนในเขตรับผิดชอบเพื่อเข้าร่วมกิจกรรมและดำเนินการตามเกณฑ์โรงเรียนต้นแบบด้านสุขภาพ  (PCC ละ 1 รร. 
3. ทีมจังหวัดออกประเมินโรงเรียนเป้าหมาย ภาคเรียนละ 1 ครั้ง              
4. มอบเกียรติบัตรแก่โรงเรียนที่ผ่านเกณฑ์  
5.สรุปประเมินผล</t>
  </si>
  <si>
    <t>รวมงบประมาณแผนงานที่ 4</t>
  </si>
  <si>
    <t>รวมงบประมาณแผนงานที่ 5</t>
  </si>
  <si>
    <t>รวมงบประมาณ</t>
  </si>
  <si>
    <t>-ค่าอาหารว่างและเครื่องดื่ม 40คน x 25 บาท x 2ครั้ง เป็นเงิน2,000บาท</t>
  </si>
  <si>
    <t>CSO</t>
  </si>
  <si>
    <t xml:space="preserve">1.จัดประชุมคณะกรรมการพัฒนาระบบบริการสุขภาพสาขาแม่และเด็กและทารกแรกเกิด 1 ครั้ง/ปี    
2.คณะกรรมการรวบรวมข้อมูลวิเคราะห์ปัญหาร่วมวางแผนดำเนินการให้สอดคล้องกับสถานการ์ณในพื้นที่
3.จัดการระบข้อมูลรายงานHDC ให้ตรงกับข้อมูลตามระบบปกติของโรงพยาบาล    
4.โรงพยาบาลมีการพัฒนาศักยภาพบุคลากรและทบทวนแนวทางการดูแลผู้ป่วยอย่างต่อเนื่อง 
5. กำกับและนิเทศติดตามการดำเนินงานปีละ 2 ครั้ง  ตาม Template  </t>
  </si>
  <si>
    <t>ส่งเสริม</t>
  </si>
  <si>
    <t>1.เพื่อให้ประชาชนอายุ 15 ปีขึ้นไปมีพฤติกรรมสุขภาพถูกต้องด้วยมาตรการ 3 อ3ส</t>
  </si>
  <si>
    <t>2.เพื่อให้ประชาชนอายุ 18 ปี -59 ปี 11 เดือน 29 วัน มีดัชนีมวลกายปกติ</t>
  </si>
  <si>
    <t>มูลนิธิกาญจนบารมี(103)</t>
  </si>
  <si>
    <t xml:space="preserve">ร้อยละของมูลค่าการจัดซื้อร่วมระดับจังหวัด  </t>
  </si>
  <si>
    <t>-ค่าอาหารว่างและเครื่องดื่มคณะกรรมการฯ 14 คนx16ครั้งx25บาท เป็นเงิน 5,600 บาท</t>
  </si>
  <si>
    <t>1. ค่าใช้จ่ายศึกษาดูงานระบบบัญชี              
 - ค่าอาหาร อาหารว่างและเครื่องดื่ม 10 คนๆ ละ 120 บาท 3 ครั้ง  เป็นเงิน 3,600 บาท   
 - ค่าของที่ระลึก 3 แห่งๆละ 1,500 บาท เป็นเงิน 4,500 บาท 
- ค่าน้ำมันเชื้อเพลิง  3,000 บาท  2. ค่าจ้างติดตั้งโปรแกรมระบบบัญชี 100,000 บาท</t>
  </si>
  <si>
    <t xml:space="preserve"> (2)  แผน งาน</t>
  </si>
  <si>
    <t xml:space="preserve"> (3) โครงการ</t>
  </si>
  <si>
    <r>
      <t xml:space="preserve">  </t>
    </r>
    <r>
      <rPr>
        <u/>
        <sz val="14"/>
        <color theme="1"/>
        <rFont val="TH SarabunPSK"/>
        <family val="2"/>
      </rPr>
      <t xml:space="preserve">  วัยเรียน/วัยรุ่น  (มัธยม) </t>
    </r>
    <r>
      <rPr>
        <sz val="14"/>
        <color theme="1"/>
        <rFont val="TH SarabunPSK"/>
        <family val="2"/>
      </rPr>
      <t xml:space="preserve">             จำนวนโรงเรียนมัธยมศึกษาอำเภอละ 1 โรงเรียน  รวม 6 โรงเรียนได้รับความรู้เรื่องการจัดฟันแฟชั่น                                                 </t>
    </r>
    <r>
      <rPr>
        <u/>
        <sz val="12"/>
        <color theme="1"/>
        <rFont val="TH SarabunIT๙"/>
        <family val="2"/>
      </rPr>
      <t/>
    </r>
  </si>
  <si>
    <r>
      <t xml:space="preserve"> </t>
    </r>
    <r>
      <rPr>
        <u/>
        <sz val="14"/>
        <color theme="1"/>
        <rFont val="TH SarabunPSK"/>
        <family val="2"/>
      </rPr>
      <t xml:space="preserve"> วัยทำงาน และผู้สูงอายุ </t>
    </r>
    <r>
      <rPr>
        <sz val="14"/>
        <color theme="1"/>
        <rFont val="TH SarabunPSK"/>
        <family val="2"/>
      </rPr>
      <t xml:space="preserve">                 ร้อยละของกลุ่มวัยทำงานและกลุ่มผู้สูงอายุที่มารับบริการ      ทันตกรรมได้รับการตรวจคัดกรองรอยโรค PMDs</t>
    </r>
  </si>
  <si>
    <t xml:space="preserve">ร้อยละของผลิตภัณฑ์สมุนไพรกลุ่มเสี่ยงที่ไม่มีการปลอมปนสารสเตียรอยด์ </t>
  </si>
  <si>
    <t>-ค่าจ้างเหมาเก็บแบบสำรวจ
- ค่าจัดส่งชุดทดสอบ 
-ค่าชุดทดสอบสารสเตียรอยด์
-ค่าชุดทดสอบ Thin layer chromatography
-ค่าวัสดุ</t>
  </si>
  <si>
    <t xml:space="preserve"> -ให้บริการอนามัยโรงเรียน ในโรงเรียนทุกแห่ง</t>
  </si>
  <si>
    <t>ร้อยละของโรงพยาบาล มีการดำเนินงาน Digital Transformation  เพื่อก้าวสู่การเป็น Smart Hospital</t>
  </si>
  <si>
    <t xml:space="preserve">งาน IT </t>
  </si>
  <si>
    <t>CIO</t>
  </si>
  <si>
    <t xml:space="preserve"> -ค่าเช่าระบบ cloud server25,000บาท/เดือน เป็นเงิน 300,000 บาท</t>
  </si>
  <si>
    <t>รวมงบประมาณแผนงานที่ 2</t>
  </si>
  <si>
    <t>รวมงบประมาณประจำ ยุทธ 1</t>
  </si>
  <si>
    <t xml:space="preserve">  -  6 ชมรม    -ผู้สูงอายุ 80 ปีฟันดี 1 คน 90ปี ฟันดี 1 คน                      </t>
  </si>
  <si>
    <r>
      <rPr>
        <b/>
        <u/>
        <sz val="14"/>
        <color theme="1"/>
        <rFont val="TH SarabunPSK"/>
        <family val="2"/>
      </rPr>
      <t xml:space="preserve">  วัยผู้สูงอายุ</t>
    </r>
    <r>
      <rPr>
        <sz val="14"/>
        <color theme="1"/>
        <rFont val="TH SarabunPSK"/>
        <family val="2"/>
      </rPr>
      <t xml:space="preserve">  
1.จำนวนชมรมชมรมผู้สูงอายุดีเด่นด้านส่งเสริมสุขภาพช่องปาก 6 อำเภอ/6 ชมรม 
2.จำนวนผู้สูงอายุ 80 ปี 1 คน  90 ปี ฟันดี 1 คน (ระดับจังหวัด)    </t>
    </r>
  </si>
  <si>
    <t>โครงการส่งเสริมการใช้ยาปลอดภัยในชุมชนจังหวัดสิงห์บุรี ปี 2563</t>
  </si>
  <si>
    <t>501 ฉลาก</t>
  </si>
  <si>
    <t>งบประมาณโครงการ</t>
  </si>
  <si>
    <t xml:space="preserve">         7 รร.                                                                                     </t>
  </si>
  <si>
    <t>1.สุ่มเฝ้าระวังสุขาภิบาลอาหาร ด้านกายภาพ ชีวภาพ และเคมี  ร้านอาหาร ร้อยละ 30 และแผงลอย ร้อยละ 11</t>
  </si>
  <si>
    <t>2 ครั้ง/ปี</t>
  </si>
  <si>
    <t>มี.ค.63-เม.ย.64</t>
  </si>
  <si>
    <t>ได้รับสนับสนุนชุดตรวจจาก สคร.5</t>
  </si>
  <si>
    <t>รวมงบประมาณประจำ ยุทธ 2</t>
  </si>
  <si>
    <t>1. ผลักดันให้โรงพยาบาลในจังหวัดสิงห์บุรีเข้าร่วมโครงการลดความแออัดในโรงพยาบาลโดยใช้
กลไกร้านยา ปี2563</t>
  </si>
  <si>
    <t>พัฒนาระบบบริการสาธารณสุขสำหรับผู้ต้องขังในเรือนจำ</t>
  </si>
  <si>
    <t>1.เพื่อพัฒนาศักยภาพสถานพยาบาลในเรือนจำในฐานะหน่วยบริการปฐมภูมิ
2.พัฒนาระบบเครือข่ายด้านสุขภาพผู้ต้องขัง
3.เพื่อให้ผู้ต้องขังเข้าถึงบริการสุขภาพครอบคลุมทุกมิติ</t>
  </si>
  <si>
    <t>ระดับความสำเร้จในการพัฒนาระบบบริการสาธารณสุขผู้ต้องขังในเรือนจำ</t>
  </si>
  <si>
    <t xml:space="preserve">โครงการพัฒนาสำนักระบบบริการการแพทย์ฉุกเฉินจังหวัดสิงห์บุรี
</t>
  </si>
  <si>
    <t>ระบุเดือนที่ดำเนินการ</t>
  </si>
  <si>
    <r>
      <t xml:space="preserve">PI.ร้อยละของหญิงตั้งครรภ์ได้รับบริการฝากครรภ์คุณภาพ                                                             </t>
    </r>
    <r>
      <rPr>
        <sz val="14"/>
        <color rgb="FF0000FF"/>
        <rFont val="TH SarabunPSK"/>
        <family val="2"/>
      </rPr>
      <t xml:space="preserve"> </t>
    </r>
  </si>
  <si>
    <r>
      <t xml:space="preserve">  PI ความครอบคลุมในการตรวจคัดกรองพัฒนาการ 5 ช่วงอายุ 9,18,30,42 และ 60 เดือน                                                                                        </t>
    </r>
    <r>
      <rPr>
        <sz val="14"/>
        <color rgb="FF0000FF"/>
        <rFont val="TH SarabunPSK"/>
        <family val="2"/>
      </rPr>
      <t xml:space="preserve">   </t>
    </r>
  </si>
  <si>
    <r>
      <t xml:space="preserve">KPI ร้อยละของเด็กสูงดีสมส่วน ร้อยละ 54 ส่วนสูงเฉลี่ยที่อายุ 5 ปี(ชาย 113 ซม,หญิง 112 ซม)                                                       </t>
    </r>
    <r>
      <rPr>
        <sz val="14"/>
        <color rgb="FF0000FF"/>
        <rFont val="TH SarabunPSK"/>
        <family val="2"/>
      </rPr>
      <t xml:space="preserve"> </t>
    </r>
  </si>
  <si>
    <t>-ค่าอาหารว่างและเครื่องดื่มคณะกรรมการฯ2ครั้งx48 คนx25 บาท เป็นเงิน2,400บาท</t>
  </si>
  <si>
    <t>1.เผยแพร่ "แผนยุทธศาสตร์ด้านสาธารณสุขจังหวัดสิงห์บุรี ปีงบประมาณ 2563-2565"  และแผนปฏิบัติการด้านสาธารณสุข จังหวัดสิงห์บุรี ปีงบประมาณ 2563  https://sbo.moph.go.th/sbo</t>
  </si>
  <si>
    <t>2.ทบทวนแผนปฏิบัติการด้านสาธารณสุข จังหวัดสิงห์บุรี ปีงบประมาณ 2563</t>
  </si>
  <si>
    <t>3.ทบทวน"แผนยุทธศาสตร์ด้านสาธารณสุขจังหวัดสิงห์บุรี ปีงบประมาณ 2564-2565</t>
  </si>
  <si>
    <t>4.ประชุม เตรียมการจัดทำแผนปฏิบัติการด้านสาธารณสุข ปีงบประมาณ 2564</t>
  </si>
  <si>
    <t xml:space="preserve"> หน่วยงานมีแผนปฏิบัติการด้านสาธารณสุขปี 2563</t>
  </si>
  <si>
    <t>ระดับความสำเร็จของการติดตาม ควบคุม กำกับงานสาธารณสุขของหน่วยงานในสังกัดสำนักงานสาธารณสุขจังหวัดสิงห์บุรี</t>
  </si>
  <si>
    <t>ระดับความสำเร็จของการพัฒนาระบบฐานข้อมูลการให้บริการผู้ป่วยนอกและบริการสร้างเสริมสุขภาพป้องกันโรครายบุคคล</t>
  </si>
  <si>
    <t>บริหาร</t>
  </si>
  <si>
    <t>1.งานซ่อม</t>
  </si>
  <si>
    <t xml:space="preserve"> -เพื่อพัฒนาสถานพยาบาลเอกชนได้คุณภาพมาตรฐานตามกฎหมาย</t>
  </si>
  <si>
    <t>3. ค่าอาหารว่างและ เครื่องดื่ม 25 บาท 1 มื้อๆละ 10 คน จำนวน 4 ครั้ง</t>
  </si>
  <si>
    <t>3.รณรงค์/ขับเคลื่อนการดำเนินงาน/สร้างกระแส/สื่อสารสังคม ให้พื้นที่ขับเคลื่อนมาตรฐานพัฒนาเด็กปฐมวัยแห่งชาติ  
3.1 ให้พื้นที่จัดเวทีแลกเปลี่ยนเรียนรู้การดำเนินงานมหัศจรรย์ 1000 วันแรกของชีวิต 
3.2 พื้นที่และเครือข่ายเฝ้าระวังการละเมิดพระราชบัญญัติเพื่อเฝ้าระวังการละเมิดพระราชบัญญัติควบคุมการส่งเสริมการตลาดอาหารสำหรับทารกและเด็กเล็ก พ.ศ.2560        
 3.3 มีการรณรงค์การคัดกรองและส่งเสริมพัฒนาการเด็กปฐมวัย</t>
  </si>
  <si>
    <t>PI ร้อยละเกลือบริโภคเสริมไอโอดีนที่มีคุณภาพที่จำหน่ายในจังหวัด จากแบบรายงาน</t>
  </si>
  <si>
    <t>1.ประชุมคณะอนุกรรมการป้องกันแก้ไขปัญหาการตั้งครรภ์ในวัยรุ่น  ระดับจังหวัด ปีละ 2 ครั้ง</t>
  </si>
  <si>
    <t>2.ประชุมคณะทำงานป้องกันแก้ไขปัญหาการตั้งครรภ์ในวัยรุ่น  ระดับจังหวัด อย่างน้อยปีละ 2 ครั้ง</t>
  </si>
  <si>
    <t>3.รวบรวมข้อมูลการตั้งครรภ์ในวัยรุ่นในพื้นที่ ดำเนินการ วิเคราะห์ข้อมูลให้ รายงานข้อมูลการตั้งครรภ์ในวัยรุ่น ในพื้นที่ และติดตามหลังคลอด เป็นประจำทุกเดือน</t>
  </si>
  <si>
    <t>4.ประชาสัมพันธ์ ให้ความรู้เรื่องการป้องกันและแก้ไขปัญหาการตั้งครรภ์ในวัยรุ่น ในพื้นที่ทั้งในกลุ่มวัยรุ่น /ผู้ปกครอง/ครู/ชุมชน</t>
  </si>
  <si>
    <t>โครงการพัฒนาคลินิกทันตกรรมมีคุณภาพ ได้มาตรฐาน</t>
  </si>
  <si>
    <r>
      <t xml:space="preserve"> </t>
    </r>
    <r>
      <rPr>
        <b/>
        <u/>
        <sz val="14"/>
        <rFont val="TH SarabunPSK"/>
        <family val="2"/>
      </rPr>
      <t>58,405</t>
    </r>
    <r>
      <rPr>
        <sz val="14"/>
        <color theme="1"/>
        <rFont val="TH SarabunPSK"/>
        <family val="2"/>
      </rPr>
      <t xml:space="preserve"> 
</t>
    </r>
    <r>
      <rPr>
        <u/>
        <sz val="14"/>
        <color theme="1"/>
        <rFont val="TH SarabunPSK"/>
        <family val="2"/>
      </rPr>
      <t xml:space="preserve">
</t>
    </r>
  </si>
  <si>
    <t>5.สนับสนุนวัสดุอุปกรณ์ในการนำ  อสม.ดีเด่น ระดับจังหวัดเข้าคัดเลือกระดับเขต/ภาค</t>
  </si>
  <si>
    <t xml:space="preserve">อสม.ดีเด่นระดับจังหวัด
</t>
  </si>
  <si>
    <t xml:space="preserve">12
</t>
  </si>
  <si>
    <t xml:space="preserve"> -ค่าวัสดุต่างๆ 
1) เอกสารรูปเล่ม 72เล่มx100 บาท=7,200
2) ไวนิล 25x400=10,000
3) กรอบใส่ประกาศฯ 12x90=1,080 </t>
  </si>
  <si>
    <t xml:space="preserve">101
</t>
  </si>
  <si>
    <t xml:space="preserve">6.นำ อสม.ดีเด่นระดับจังหวัด จำนวน 12 สาขา เข้ารับการคัดเลือกระดับเขต/ภาค
7.สนับสนุนเงินรางวัล อสม.ดีเด่น ระดับจังหวัด และ ระดับเขต/ภาค
</t>
  </si>
  <si>
    <t xml:space="preserve"> -ค่าอาหารกลางวัน อาหารว่างและเครื่องดื่ม จำนวน 35 คนx75 บาทx1 ครั้ง
-ค่าอาหารกลางวัน อาหารว่างและเครื่องดื่ม จำนวน 60 คนx75 บาทx 1 ครั้ง
</t>
  </si>
  <si>
    <t xml:space="preserve">จนท.แต่ละตำบลที่เป็นตำบลเป้าหมาย/จนท.สช./ประธาน  อสม.อำเภอ/เทศบาล
</t>
  </si>
  <si>
    <t xml:space="preserve"> -ค่าอาหารกลางวัน อาหารว่างและเครื่องดื่ม จำนวน 70 คนx75 บาทx4 ครั้ง
-ค่าอาหารว่างและเครื่องดื่ม จำนวน 70 คนx25 บาทx2 ครั้ง </t>
  </si>
  <si>
    <t>เงินจากแหล่งอื่นๆ</t>
  </si>
  <si>
    <t>501 
พัฒนาจังหวัด</t>
  </si>
  <si>
    <t>502 
อบจ.อบต.</t>
  </si>
  <si>
    <t>503 
การแพทย์ฉุกเฉิน</t>
  </si>
  <si>
    <t>504
แพทย์แผนไทย</t>
  </si>
  <si>
    <t>300 
บำรุง</t>
  </si>
  <si>
    <t>101
 งบ สป.</t>
  </si>
  <si>
    <t>102 
เบิกจ่ายแทนกรม</t>
  </si>
  <si>
    <t>103 
งบอื่นๆ</t>
  </si>
  <si>
    <t>1.เพื่อส่งเสริมให้เด็กเจริญเติบโต พัฒนาการสมวัย พร้อมเรียนรู้ ตามช่วงวัย        
 2.ส่งเสริมให้ประชาชนมีความตระหนักรู้เรื่องการเลี้ยงดูเด็กอย่างมีคุณภาพ</t>
  </si>
  <si>
    <t xml:space="preserve">กลุ่มงาน สส./สอ.                                                                           </t>
  </si>
  <si>
    <r>
      <t xml:space="preserve">ระดับความสำเร็จของการดำเนินงานประชาชนกลุ่มเสี่ยง DM HT มีความรอบรู้ด้านสุขภาพเรื่อง 3อ.3ส.                                                                                                                       </t>
    </r>
    <r>
      <rPr>
        <sz val="14"/>
        <color rgb="FFFF0000"/>
        <rFont val="TH SarabunPSK"/>
        <family val="2"/>
      </rPr>
      <t xml:space="preserve">  </t>
    </r>
  </si>
  <si>
    <t xml:space="preserve">          CNO                                </t>
  </si>
  <si>
    <t>2.ติดตามผู้ได้รับบริการตามข้อบงชี้
3.สารสกัดกัญชาทางการแพทย์
4.ติดตามผลข้างเคียง และคุณภาพชีวิตตามแนวทางที่กำหนด</t>
  </si>
  <si>
    <t xml:space="preserve">1.การดำเนินการจัดตั้งคลินิกผสมผสาน
</t>
  </si>
  <si>
    <t>ค่าใช้จ่ายในการจัดการประชุมฯ</t>
  </si>
  <si>
    <t>102</t>
  </si>
  <si>
    <t>ยุทธ</t>
  </si>
  <si>
    <t>จัดเตรียมวัสดุอุปกรณ์ให้พร้อมสำหรับสนับสนุนการปฏิบัติงานของหน่วยงานใน สสจ.สห. และหน่วยบริหารในสังกัด(ลูกจ้าง)</t>
  </si>
  <si>
    <t>ยุทธ ศาสตร์</t>
  </si>
  <si>
    <t>งานประจำ</t>
  </si>
  <si>
    <t>211 
SE</t>
  </si>
  <si>
    <t>UC</t>
  </si>
  <si>
    <t>รอ 
CIO</t>
  </si>
  <si>
    <t>ยุทธ+ประจำ</t>
  </si>
  <si>
    <t>ตัวชี้วัด แผน งาน</t>
  </si>
  <si>
    <t>HR</t>
  </si>
  <si>
    <t>1.โครงการบริหารจัดการด้านการเงินการคลัง</t>
  </si>
  <si>
    <t>1.1เฝ้าระวังสถานการณ์การเงินการคลังของหน่วยบริการ</t>
  </si>
  <si>
    <t>1.1.ร้อยละของโรงพยาบาลที่มีระดับวิกฤตลดลง</t>
  </si>
  <si>
    <t>1.1ประชุมคณะกรรมการบริหารการเงินการคลัง(CFO)ระดับจังหวัด</t>
  </si>
  <si>
    <t xml:space="preserve">คณะกรรมการCFO จังหวัดและทีมเลขานุการ </t>
  </si>
  <si>
    <t>1 ต.ค. 2562 ถึง 30 ก.ย. 2563</t>
  </si>
  <si>
    <t>นางชูศรี สิงห์บุรณ์</t>
  </si>
  <si>
    <t>กลุ่มงานประกันสุขภาพ</t>
  </si>
  <si>
    <t>1.2เพื่อติดตามตรวจสอบความถูกต้องของข้อมูลการเรียกเก็บค่าบริการทางการแพทย์(การชดเชยและการเรียกเก็บ)</t>
  </si>
  <si>
    <t>1.2ประชุมผู้รับผิดชอบงานชดเชยค่าบริการทางการแพทย์และพบส.ประกัน</t>
  </si>
  <si>
    <t>ผู้รับผิดชอบงานชดเชย/จนท.การเงินรพ.ทุกแห่ง/พบส.ประกัน</t>
  </si>
  <si>
    <t>1.3เพื่อติดตามตรวจสอบการให้รหัสโรคและหัตถการ(Coding Audit) และตรวจสอบคุณภาพการรักษา( Clinical Audit)ภายใต้เงื่อนไขที่กำหนด</t>
  </si>
  <si>
    <t>ผู้รับผิดชอบงานตรวจสอบเวชระเบียนและเจ้าหน้าที่ที่เกี่ยวข้อง /พบส.ประกัน</t>
  </si>
  <si>
    <t>20  คน</t>
  </si>
  <si>
    <t>นายทรรศนะเอมสมบูรณ์</t>
  </si>
  <si>
    <t>1.4เพื่อการบริหารจัดการงบค่าบริการทางการแพทย์ที่เบิกจ่ายในลักษณะงบลงทุน(ค่าเสื่อม)</t>
  </si>
  <si>
    <t>ผู้รับผิดชอบรพ./สสอ.และทีมจังหวัด 15 คน</t>
  </si>
  <si>
    <t>1.5เพื่อชี้แจงแนวทางการดำเนินงานระบบหลักประกันสุขภาพจัดการกองทุนหลักประกันสุขภาพ</t>
  </si>
  <si>
    <t>1.6วิเคราะห์และบริหารจัดการความเสี่ยงเพื่อการดำเนินงานเป็นไปอย่างมีประสิทธิภาพ</t>
  </si>
  <si>
    <t xml:space="preserve">1.6ทบทวนคำสั่งคณะกรรมการ                   - จัดประชุม  คณะกรรมการ        </t>
  </si>
  <si>
    <t xml:space="preserve">คณะกรรมการและผู้เกี่ยวข้อง </t>
  </si>
  <si>
    <t>15  คน</t>
  </si>
  <si>
    <t>จัดการกระบวนการแลกเปลี่ยนเรียนรู้การบริหารจัดการความขัดแย้ง</t>
  </si>
  <si>
    <t>2.โครงการพัฒนางานลงทะเบียนหลักประกันสุขภาพถ้วนหน้าปีงบประมาณ 2563</t>
  </si>
  <si>
    <t>1. ติดตาม/แก้ไขปัญหานายทะเบียน ระดับหน่วยบริการ และเจ้าหน้าที่ตรวจสอบสิทธิ</t>
  </si>
  <si>
    <t>รพ./รพ.สตทุกแห่ง</t>
  </si>
  <si>
    <t>6/53 แห่ง</t>
  </si>
  <si>
    <t>ทุกเดือน</t>
  </si>
  <si>
    <t>2. จังหวัด แจ้งข้อมูลสิทธิว่างและข้อมูลการลงทะเบียนตามมติคณะกรรมการหลักประกันสุขภาพ ให้หน่วยบริการทุกเดือน เพื่อติดตามมาลงทะเบียน</t>
  </si>
  <si>
    <t>รพ. / รพ.สต.</t>
  </si>
  <si>
    <t>3. จัดทำฐานข้อมูลทะเบียนประชากรทุกสิทธิ (สิทธิ UC , ข้าราชการ และ ประกันสังคม) ที่ผ่านการรับรอง ให้ครบถ้วน และตรวจสอบการบริการและการเรียกเก็บในต่ละสิทธิ</t>
  </si>
  <si>
    <t>สสจ./รพ. / รพ.สต.</t>
  </si>
  <si>
    <t>3.แผนงานสนับสนุน กำกับ ติดตาม และประเมินผลการจัดทำแผนการเงิน(planfin) โรงพยาบาล ปีงบประมาณ 2563</t>
  </si>
  <si>
    <t>เพื่อให้ รพ.ทุกแห่งจัดทำและใช้แผนการเงิน(planfin)เป็นส่วนหนึ่งของการบริหารจัดการด้านการเงินการคลัง</t>
  </si>
  <si>
    <t xml:space="preserve">ร้อยละโรงพยาบาลที่มีและใช้แผนการเงิน (Planfin) </t>
  </si>
  <si>
    <t>ครั้ง 1 กันยายน2562
ครั้ง 2
มีนาคม 2563</t>
  </si>
  <si>
    <t>นายทรรศนะ เอมสมบูรณ์</t>
  </si>
  <si>
    <t>กลุ่มงานประกันสุขภาพ สสจ.สิงห์บุรี</t>
  </si>
  <si>
    <t>เพื่อให้ รพ.สต.ทุกแห่งจัดทำและใช้แผนการเงิน(planfin)เป็นส่วนหนึ่งของการบริหารจัดการด้านการเงินการคลัง</t>
  </si>
  <si>
    <t xml:space="preserve">ร้อยละโรงพยาบาลส่งเสริมสุขภาพตำบลที่มีและใช้แผนการเงิน (Planfin) </t>
  </si>
  <si>
    <t xml:space="preserve">  1.ประสาน สสอ.ทุกแห่งเพื่อแจ้ง รพ.สต.ในสังกัดเพื่อจัดทำแผนการเงิน (planfin) ของรพ.สต.ตามแบบฟอร์มที่กำหนด
  2.CFO/COO อำเภอ เห็นชอบ
  3.CFO/COO จังหวัด เห็นชอบ
  4.คณะกรรมการวางแผนและประเมินผลการสาธารณสุขจังหวัดสิงห์บุรี(กวป.) เห็นชอบ
   5.เสนอนพ.สสจ.เห็นชอบ</t>
  </si>
  <si>
    <t xml:space="preserve">กันยายน2562
</t>
  </si>
  <si>
    <t xml:space="preserve">กันยายน2562-กันยายน 2563
</t>
  </si>
  <si>
    <t>4.แผนงานสนับสนุน กำกับ ติดตาม และประเมินผล งานขึ้นทะเบียนหน่วยบริการ</t>
  </si>
  <si>
    <t>เพื่อให้สถานบริการสาธารณสุขในสังกัดสำนักงานสาธารณสุขจังหวัดสิงห์บุรีผ่านเกณฑ์ขึ้นทะเบียนตามพรบ.หลักประกันสุขภาพแห่งชาติ</t>
  </si>
  <si>
    <t xml:space="preserve">ร้อยละสถานบริการสาธารณสุขที่ผ่านเกณฑ์ขึ้นทะเบียนหน่วยบริการ </t>
  </si>
  <si>
    <t>รพ.สต.
ศสม.
รพ.</t>
  </si>
  <si>
    <t>47
1
6</t>
  </si>
  <si>
    <t>1เม.ย.2563-31ก.ค.2563</t>
  </si>
  <si>
    <t>สนับสนุน กำกับ ติดตาม และประเมินผล 
งานกองทุนหลักประกันสุขภาพในระดับท้องถิ่นหรือพื้นที่ของสถานบริการในสังกัด</t>
  </si>
  <si>
    <t>เพื่อให้หน่วยบริการสาธารณสุขในสังกัดสำนักงานสาธารณสุขจังหวัดสิงห์บุรีดำเนินงานกองทุนหลักประกันสุขภาพในระดับท้องถิ่นหรือพื้นที่ได้ถูกต้องตามระเบียบ/ประกาศ ที่เกี่ยวข้อง</t>
  </si>
  <si>
    <t>ร้อยละของโครงการที่ขอรับงบประมาณจากกองทุนหลักประกันสุขภาพในระดับท้องถิ่นหรือพื้นที่ได้รับการตรวจและอนุมัติโดยนพ.สสจ.</t>
  </si>
  <si>
    <t xml:space="preserve">1) หน่วยบริการจัดทำแผนงาน/โครงการ เพื่อเสนอขอรับงบประมาณสนับสนุน จากกองทุนหลักประกันสุขภาพในระดับท้องถิ่นหรือพื้นที่
2) หน่วยบริการจัดทำโครงการโดยได้รับการตรวจทานจากกลุ่มงานที่เกี่ยวข้องในสำนักงานสาธารณสุขจังหวัดก่อนเสนอต่อนพ.สสจ.สิงห์บุรี เพื่อพิจารณาอนุมัติ
</t>
  </si>
  <si>
    <t>รพ.สต.
รพ.</t>
  </si>
  <si>
    <t>47
6</t>
  </si>
  <si>
    <t>ตุลาคม2562-กันยายน2563</t>
  </si>
  <si>
    <t xml:space="preserve">สนับสนุน กำกับ ติดตาม และประเมินผลบริหารการชดเชยและตรวจสอบเวชระเบียน </t>
  </si>
  <si>
    <t>เพื่อให้หน่วยบริการสาธารณสุขในสังกัดสำนักงานสาธารณสุขจังหวัดสิงห์บุรีมีการใช้จ่ายงบประมาณการกรักษาพยาบาลมีประสิทธิภาพ คุณภาพตามมาตรฐาน</t>
  </si>
  <si>
    <t>ร้อยละของหน่วยบริการมีการตรวจสอบเวชระเบียนตามที่สปสช.กำหนด</t>
  </si>
  <si>
    <t>พัฒนาระบบรับ-ส่งต่อผู้ป่วยจังหวัดสิงห์บุรี</t>
  </si>
  <si>
    <t>เพื่อลดการส่งต่อผู้ป่วยด้วยโรค 4 สาขาหลัก (หัวใจ มะเร็ง อุบัติเหตุและฉุกเฉิน เด็กแรกเกิด)ออกนอกเขตสุขภาพ</t>
  </si>
  <si>
    <t>ร้อยละการส่งต่อผู้ป่วยด้วยโรค 4 สาขาหลัก (หัวใจ มะเร็ง อุบัติเหตุและฉุกเฉิน เด็กแรกเกิด)ออกนอกเขตสุขภาพลดลงร้อยละ 10 (เทียบกับปีที่ผ่านมา)</t>
  </si>
  <si>
    <t xml:space="preserve"> -ทบทวนคำสั่งคณะกรรมการและคณะทำงาน
 -ดำเนินการส่งต่อผู้ป่วยตาม แนวทางของ Service Planแต่ละสาขา
 -จัดทำรายงานข้อมูลการส่งต่อผู้ป่วย เพื่อใช้ประโยชน์ในการวิเคราะห์ข้อมูล
 -จัดทำคู่มือแนวทางการรับ-ส่งต่อผู้ป่วย กรณีเพิ่มเติมหรือมีการเปลี่ยนแปลง
 -จัดทำเครือข่ายผู้เชี่ยวชาญ</t>
  </si>
  <si>
    <t>โครงการ ตรวจสุขภาพและประกันสุขภาพแรงงานต่างด้าว จังหวัดสิงห์บุรี</t>
  </si>
  <si>
    <t xml:space="preserve">1.จัดประชุมชี้แจง และซักซ้อมมาตรการและแนวทางการดำเนิน งาน เรื่อง การตรวจสุขภาพและประกันสุขภาพแรงงานต่างด้าวของกระทรวงสาธารณสุข </t>
  </si>
  <si>
    <t>รพ.ทุกแห่งและ สสอ.ทุกแห่ง</t>
  </si>
  <si>
    <t>กันยายน2562</t>
  </si>
  <si>
    <t>นางชูศรี สิงห์บูรณ์</t>
  </si>
  <si>
    <t>2.โรงพยาบาล ดำเนินการตรวจสุขภาพและประกันสุขภาพแรงงานต่างด้าวสัญชาติ พม่า ลาว กัมพูชา และรายงานผล ลงในโปรแกรม http://fwf.cfo.in.th/ทุกเดือน</t>
  </si>
  <si>
    <t>กันยายน2562 -มกราคม 2563</t>
  </si>
  <si>
    <t xml:space="preserve">3. รายงานสถานการณ์ด้านสาธารณสุขในประชากรต่างด้าว  ในโปรแกรมhttp://phdb. moph.go.th ทุกเดือน </t>
  </si>
  <si>
    <t xml:space="preserve">5.จังหวัด ติดตามการส่งข้อมูลการตรวจสุขภาพและประกันสุขภาพแรงงานต่างด้าว ในโปรแกรมกองทุนผู้ประกันตนคนต่างด้าว http://fwf.cfo.in.th/ ทุกเดือน </t>
  </si>
  <si>
    <t>6.จังหวัด ติดตามการรายงานสถานการณ์ด้านสาธารณสุขในประชากรต่างด้าว และผลการตรวจสุขภาพและควบคุมโรคในประชากรต่างด้าว ในโปรแกรมhttp://phdb.moph.go.th ทุกเดือน</t>
  </si>
  <si>
    <t xml:space="preserve">รพ.ทุกแห่ง
</t>
  </si>
  <si>
    <t>7.จังหวัด สรุปผลการตรวจสุขภาพและประกันสุขภาพแรงงานต่างด้าว และผลการควบคุมโรคในประชากรต่างด้าว</t>
  </si>
  <si>
    <t>รพ.ทุกแห่ง สสอ.ทุกแห่งและสสจ.สห.</t>
  </si>
  <si>
    <t>แผนไทย</t>
  </si>
  <si>
    <t>……..</t>
  </si>
  <si>
    <t xml:space="preserve">1.เพื่อส่งเสริมโภชนาการสตรีและเด็กปฐมวัย          2.  เพื่อให้มีการดาเนินงานโภชนาการแบบบูรณาการใน ANC WCC หมู่บ้าน และ  ศูนย์เด็กเล็ก      </t>
  </si>
  <si>
    <t xml:space="preserve">ระดับความสำเร็จของการดำเนินงานประชาชนกลุ่มเสี่ยง DM HT มีความรอบรู้ด้านสุขภาพเรื่อง 3อ.3ส.                                                                                                                         </t>
  </si>
  <si>
    <t xml:space="preserve">โครงการขับเคลื่อนการดำเนินงาน TO BE NUMBER ONE  จังหวัดสิงห์บุรี  </t>
  </si>
  <si>
    <t xml:space="preserve">2.1 สร้างเสริมการมีส่วนร่วมของหน่วยงานในการจัดกิจกรรมตามโครงการ TO BE NUMBER ONE </t>
  </si>
  <si>
    <t xml:space="preserve">ประชุมคณะกรรมการ TO BE NUMBER ONE จังหวัดสิงห์บุรี </t>
  </si>
  <si>
    <t>งบพัฒนาจังหวัด</t>
  </si>
  <si>
    <t>ต.ค.-ธ.ค.62/ก.ค.-ก.ย.63</t>
  </si>
  <si>
    <t>2.2 ส่งเสริมการมีส่วนร่วมของภาคีเครือข่ายในการป้องกันแก้ไขปัญหายาเสพติด</t>
  </si>
  <si>
    <t xml:space="preserve">กิจกรรมเตรียมความพร้อมชมรม TO BE NUMBER ONE จังหวัดสิงห์บุรี   2 ครั้ง  </t>
  </si>
  <si>
    <t xml:space="preserve">ผู้รับผิดชอบงานทุกหน่วยงานที่เกี่ยวข้อง รวมทั้งสมาชิกชมรม TO BE NUMBER ONE </t>
  </si>
  <si>
    <t>ต.ค.-ธ.ค.62/เม.ย.-มิ.ย.63</t>
  </si>
  <si>
    <t xml:space="preserve">2.3 พัฒนาเตรียมความพร้อมชมรม TO BE NUMBER ONE </t>
  </si>
  <si>
    <t>เยาวชน ในจังหวัดสิงห์บุรี</t>
  </si>
  <si>
    <t>ผู้เข้าร่วมประกวด 100 คน</t>
  </si>
  <si>
    <t>โล่รางวัลการประกวด 6 อันx1,000 บาท</t>
  </si>
  <si>
    <t>ค่าจ้างเหมารถตู้ ร่วมกิจกรรมการประกวดTO BE NUMBER ONE Teen Dancercise Thailand Championship 1 คัน x 2,500 บาท x 2 วัน</t>
  </si>
  <si>
    <t>ต.ค.62-มิ.ย.63</t>
  </si>
  <si>
    <t>ค่าจ้างเหมารถตู้  เข้าร่วมกิจกรรมเยาวชนต้นแบบเก่งและดี TO BE NUMBER ONE IDOL  1 คัน x 2,500 บาท x 2 วัน</t>
  </si>
  <si>
    <t>ค่าลงทะเบียนค่ายพัฒนาสมาชิก TO BE NUMBER ONE  2 คน x 3,500 บาท</t>
  </si>
  <si>
    <t>ร่วมกิจกรรมการประกวดจังหวัด/ชมรม TO BE NUMBER ONE ระดับภาค</t>
  </si>
  <si>
    <t>เจ้าหน้าที่ผู้รับผิดชอบงาน ในหน่วยงานที่เกี่ยวข้อง และสมาชิก ชมรม TO BE NUMBER ONE</t>
  </si>
  <si>
    <t>60 คน</t>
  </si>
  <si>
    <t xml:space="preserve">ค่าเบี้ยเลี้ยง เจ้าหน้าที่ 30 คนx 240บาท x 3วัน             </t>
  </si>
  <si>
    <t>ค่าเช่าที่พัก 60 คน x 600 บาท x 3 วัน</t>
  </si>
  <si>
    <t>ค่าจ้างเหมารถตู้ ร่วมกิจกรรมการประกวดจังหวัด/ชมรม TO BE NUMBER ONE ระดับภาค 5 คัน x 2,500 บาท x 3 วัน</t>
  </si>
  <si>
    <t>ค่าอาหารสำหรับผู้ร่วมกิจกรรม(บุคคลภายนอก) ร่วมกิจกรรมการประกวดจังหวัด/ชมรม TO BE NUMBER ONE ระดับภาค 30 คน x 240 บาท x 3 วัน</t>
  </si>
  <si>
    <t>กิจกรรมรับการตรวจเยี่ยมและติดตามผลการดำเนินงานชมรม TO BE NUMBER ONE  2 ครั้ง</t>
  </si>
  <si>
    <t>สมาชิกชมรมTO BE NUMBER ONE และผู้รับผิดชอบงาน</t>
  </si>
  <si>
    <t>ครั้งที่ 1 60คน ครั้งที่ 2 150 คน</t>
  </si>
  <si>
    <t>เม.ย-ก.ย.63</t>
  </si>
  <si>
    <t>ร่วมงานมหกรรมรวมพลสมาชิก  TO BE NUMBER ONE ระดับประเทศ</t>
  </si>
  <si>
    <t>60คน</t>
  </si>
  <si>
    <t xml:space="preserve">ค่าเบี้ยเลี้ยง เจ้าหน้าที่ 30 คนx 240บาท x 3วัน </t>
  </si>
  <si>
    <t>เม.ย.-ก.ย.63</t>
  </si>
  <si>
    <t>ค่าเช่าที่พัก 40 คน x 600 บาท x 3 วัน</t>
  </si>
  <si>
    <t>ค่าจ้างเหมารถตู้ ร่วมงานมหกรรมรวมพลสมาชิก  TO BE NUMBER ONE ระดับประเทศ  2 คัน x 2,500 บาท x 2 วัน</t>
  </si>
  <si>
    <t>กิจกรรมร่วมงานมหกรรมรวมพลสมาชิก  TO BE NUMBER ONE ระดับประเทศ จำนวน 2 บูธ x 60,000 บาท</t>
  </si>
  <si>
    <t>จัดทำสื่อประชาสัมพันธ์ ชมรม TO BE NUMBER ONE ทั้ง 4 ประเภท (กระทรวงยุติธรรม/ชุมชน/สถานประกอบการ/โรงเรียน)</t>
  </si>
  <si>
    <t xml:space="preserve">ชมรมTO BE NUMBER ONE </t>
  </si>
  <si>
    <t xml:space="preserve">ป้ายประชาสัมพันธ์โครงการฯ 6ป้าย x200 บาท </t>
  </si>
  <si>
    <t>ป้ายชมรม TO BE NUMBER ONE  6 ป้าย x 200 บาท</t>
  </si>
  <si>
    <t>อบรมแกนนำสมาชิก TO BE NUMBER ONE จังหวัดสิงห์บุรี</t>
  </si>
  <si>
    <t xml:space="preserve">เยาวชนแกนนำสมาชิกTO BE NUMBER ONE </t>
  </si>
  <si>
    <t>35 คน</t>
  </si>
  <si>
    <t>ม.ค.-มี.ค.63</t>
  </si>
  <si>
    <t xml:space="preserve">อบรมแกนนำสมาชิก TO BE NUMBER ONE จังหวัดสิงห์บุรี  ค่าอาหารกลางวัน 35 คน x 130 บาท x 2 วัน </t>
  </si>
  <si>
    <t>ประชุมคณะกรรมการ TO BE NUMBER ONE จังหวัดสิงห์บุรีค่าอาหารว่างแลเครื่องดื่ม  60 คน x 25 บาท x 2 ครั้ง</t>
  </si>
  <si>
    <t>อัตราเสียชีวิตของผู้ป่วยวิกฤติฉุกเฉิน ภายใน 24 ชม. ใน โรงพยาบาล ระดับ A, S, M1 (ทั้งที่ ERและ Admit)ลดลง</t>
  </si>
  <si>
    <t>อัตราการเสียชีวิตของผู้ป่วยอุบัติเหตุจราจร PS &gt;0.75</t>
  </si>
  <si>
    <t>โครงการพัฒนาสำนักระบบบริการการแพทย์ฉุกเฉินจังหวัดสิงห์บุรี</t>
  </si>
  <si>
    <t>จัดสรรงบประมาณจ้างชั่วคราว</t>
  </si>
  <si>
    <t>งบบริหารจัดการการแพทย์ฉุกเฉินจังหวัดสิงห์บุรี</t>
  </si>
  <si>
    <t>7.โครงการพัฒนาระบบบริการสุขภาพ สาขาโรคไต(สธ.)</t>
  </si>
  <si>
    <t>8.โครงการพัฒนาระบบบริการสุขภาพ สาขาโรคมะเร็ง(สธ.)</t>
  </si>
  <si>
    <t>9.โครงการพัฒนาระบบบริการสุขภาพ ER คุณภาพ(สธ./จังหวัด)</t>
  </si>
  <si>
    <t>10.โครงการพัฒนาระบบบริการบำบัดรักษาผู้ป่วยยาเสพติด(สธ./จังหวัด)</t>
  </si>
  <si>
    <t>11 โครงการพัฒนาระบบริการโรคติดต่อ โรคอุบัติใหม่ และโรคอุบัติซ้ำ(สธ.)</t>
  </si>
  <si>
    <t xml:space="preserve">    วัยเรียน/วัยรุ่น  (มัธยม)              จำนวนโรงเรียนมัธยมศึกษาอำเภอละ 1 โรงเรียน  รวม 6 โรงเรียนได้รับความรู้เรื่องการจัดฟันแฟชั่น                                                 </t>
  </si>
  <si>
    <t xml:space="preserve"> โครงการ  อนุรักษ์คุ้มครองภูมิปัญญาการแพทย์แผนไทย ปี 2563     </t>
  </si>
  <si>
    <t xml:space="preserve">การนิเทศงานสาธารณสุขระดับจังหวัด        </t>
  </si>
  <si>
    <t xml:space="preserve">ประกันสุขภาพ </t>
  </si>
  <si>
    <t>กลุ่มงาน</t>
  </si>
  <si>
    <t>สื่อสาร/ส่งเสริม</t>
  </si>
  <si>
    <t>อวล.</t>
  </si>
  <si>
    <t>ทันต/ส่งเสริม/อวล</t>
  </si>
  <si>
    <t>สื่อสาร</t>
  </si>
  <si>
    <t>บริหาร/คบ/ประกัน</t>
  </si>
  <si>
    <t>นิติการ</t>
  </si>
  <si>
    <t>0</t>
  </si>
  <si>
    <t>Row Labels</t>
  </si>
  <si>
    <t>Grand Total</t>
  </si>
  <si>
    <t>Column Labels</t>
  </si>
  <si>
    <t>(blank)</t>
  </si>
  <si>
    <t>Sum of จำนวนเงิน    (บาท)</t>
  </si>
  <si>
    <t>1. พัฒนาบุคคลากรบนพื้นฐานวิชาการทางระบาดวิทยา เพื่อแก้ไขปัญหาสาธารณสุขและภัยสุขภาพ</t>
  </si>
  <si>
    <t>1.ประชุมเชิงปฏิบัติการให้ความรู้หลักระบาดวิทยา ชีวสถิติ การวิจัยทางระบาดวิทยา ปและวิเคราะห์ข้อมูลทางระบาดวิทยา</t>
  </si>
  <si>
    <t>CKO และ จนท.สสจ.สิงห์บุรี</t>
  </si>
  <si>
    <t>CKO</t>
  </si>
  <si>
    <t>2.นำระบาดวิทยาในการจัดลำดับความสำคัญของปัญหาสาธารณสุขของจังหวัดสิงห์บุรี วางแผนโครงการ ประเมินผล และให้คำแนะนำแก่บุคคลากรระดับพื้นที่</t>
  </si>
  <si>
    <t>2.รายงานการสังเคราะห์โรคและภัยสุขภาพอย่างน้อยปีละ 2 เรื่อง</t>
  </si>
  <si>
    <t xml:space="preserve">1.ค่าวิทยากร    2 คน
2.ค่าอาหาร 120*50   
3.ค่าพาหนะวิทยากร    
4.ค่าที่พีกวิทยากร </t>
  </si>
  <si>
    <t>1.ค่าวิทยากร    2 คน  
2.ค่าอาหาร 120*30    
3.ค่าพาหนะวิทยากร</t>
  </si>
  <si>
    <t>น.ส.กุลชญา</t>
  </si>
  <si>
    <t>1.เพื่อพัฒนาระบบการวางแผนการจัดการกำลังคนให้มีประสิทธิภาพ</t>
  </si>
  <si>
    <t>น.ส.สุพาภร เย็นระยับ</t>
  </si>
  <si>
    <t>-ค่าอาหารกลางวันอาหารว่างและเครื่องดื่ม จำนวน40 คน x 120 บ.</t>
  </si>
  <si>
    <t>3.เพื่อประกาศเกียรติคุณบุคลากร</t>
  </si>
  <si>
    <t>พ.ย. 62</t>
  </si>
  <si>
    <t>750</t>
  </si>
  <si>
    <t>6.ประชุมเชิงปฏิบัติการสิงห์ สร้างสรรค์ สร้างสุขประจำปี 2563</t>
  </si>
  <si>
    <t>-ค่าอาหารกลางวันอาหารว่างและเครื่องดื่ม จำนวน100 คน x 120 บ.x3ครั้ง</t>
  </si>
  <si>
    <t>ธ.ค. 62</t>
  </si>
  <si>
    <t>12,000</t>
  </si>
  <si>
    <t>น.ส.สุพาภร</t>
  </si>
  <si>
    <t>มี.ค.63</t>
  </si>
  <si>
    <t>เย็นระยับ</t>
  </si>
  <si>
    <t>-ค่าวัสดุ</t>
  </si>
  <si>
    <t>7. ประชุมเชิงปฏิบัติการพัฒนาคุณธรรม จริยธรรมบุคลากรสังกัดสำนักงานสาธารณสุขจังหวัดสิงห์บุรีประจำปี 2563</t>
  </si>
  <si>
    <t>บุคลากรสังกัดสำนักงานสาธารณสุขจังหวัดสิงห์บุรี</t>
  </si>
  <si>
    <t>8.การคัดเลือกบุคลากรดีเด่น</t>
  </si>
  <si>
    <t>บุคลากร</t>
  </si>
  <si>
    <t xml:space="preserve">   8.1.ข้าราชการดีเด่น</t>
  </si>
  <si>
    <t>สาธารณสุข</t>
  </si>
  <si>
    <t xml:space="preserve">   8.2.คนดีศรีสาธารณสุข</t>
  </si>
  <si>
    <t>จังหวัดสิงห์บุรี</t>
  </si>
  <si>
    <t>1.เพื่อส่งเสริมความสุขและพัฒนาบุคลากรให้มีคุณธรรมจริยธรรม</t>
  </si>
  <si>
    <t>-ค่าอาหารกลางวันอาหารว่างและเครื่องดื่ม จำนวน200 คน x 25 บ.</t>
  </si>
  <si>
    <t>55,000.00</t>
  </si>
  <si>
    <t>ส่งเสริมสุขภาพฯ</t>
  </si>
  <si>
    <t>รวมงบประมาณประจำ ยุทธ 3</t>
  </si>
  <si>
    <t xml:space="preserve"> 3.ส่งเสริมให้พ่อแม่ ผู้ปกครองเข้าถึงและเข้าใจการใช้คู่มือ DSPM
4.สนับสนุนให้พ่อแม่ผู้ปกครอง และผู้เลี้ยงเด็กเห็นความสำคัญใน  เรื่องพัฒนาการเด็กหากพบ สงสัยล่าช้าให้ช่วยกระตุ้นและพา มาพบเจ้าหน้าที่สาธารณสุข          
5.มีการรณรงค์การคัดกรองและส่งเสริมพัฒนาการเด็กปฐมวัย ปีละ 1  ครั้ง
6.กำกับและนิเทศติดตามการดำเนินงานและระบบข้อมูลรายไตรมาส ตามTemplate         </t>
  </si>
  <si>
    <t xml:space="preserve">1.ติดตามให้พื้นที่ทุกอำเภอจัดทำโครงการพัฒนาและสร้างศักยภาพ/แลกเปลี่ยนความรู้ในเจ้าหน้าที่ ผู้ปกครอง ครูศูนย์เด็กเล็ก แกนนำอสม.ในการส่งเสริม และการประเมินพัฒนาการเด็กปฐมวัยด้วยคู่มือ DSPM
 2.ติดตามพื้นที่ให้ความรู้ฝึกทักษะตามมาตรฐานอนามัยแม่และเด็กให้กับหญิงตั้งครรภ์และมารดาที่มีบุตรอายุ แรกเกิดถึง 6 ปี ด้วยกิจกรรม กิน กอด เล่น เล่า นอน เฝ้าดูฟัน                                                                                                  </t>
  </si>
  <si>
    <t xml:space="preserve">1. เพื่อให้สมาชิก TO BE NUMBER ONE เกิดค่านิยมเป็นหนึ่งโดยไม่พึ่งยาเสพติด2.เพื่อให้เยาวชนได้รับประสบการณ์ และเพิ่มพูนทักษะจากการฝึกแก้ปัญหาพัฒนา EQ ทั้งด้วยตนเอง และจากกลุ่มเพื่อนวัยเดียวกัน
</t>
  </si>
  <si>
    <t xml:space="preserve">3.เพื่อให้สมาชิก มีภูมิคุ้มกันทางจิต และทักษะการดำเนินชีวิตที่ปลอดภัยจากยาเสพติด และปัญหารอบด้าน ที่พบในวัรุ่นและเยาวชน  
</t>
  </si>
  <si>
    <t>4.เพื่อพัฒนาศักยภาพและคุณภาพเยาวชนให้เป็นคนรุ่นใหม่ที่เชื่อมั่นและภาคภูมิใจในตนเอง</t>
  </si>
  <si>
    <t xml:space="preserve"> 1.ประกวดชมรม TO BE NUMBER ONE แต่ละประเภท (ชุมชน/โรงเรียน)    - ค่าอาหากลางวัน อาหารว่างและเครื่องดื่ม 100 คน X 90 บาท X 1 วัน = 9,000 บาท                                        </t>
  </si>
  <si>
    <t xml:space="preserve"> 2.ประกวด TO BE NUMBER ONE TEEN DANCERCISE SINGBURI - ค่าอาหากลางวัน อาหารว่างและเครื่องดื่ม 100 คน X 90 บาท X 1 วัน = 9,000 บาท                               </t>
  </si>
  <si>
    <t xml:space="preserve">1.ร้อยละ 100 ของหน่วยงาน มีส่วนร่วมในการจัดกิจกรรมโครงการ TO BE NUMBER ONE  </t>
  </si>
  <si>
    <t xml:space="preserve">2.ร้อยละ 80 ของสมาชิก TO BE NUMBER ONE จังหวัดสิงห์บุรี เข้าร่วมกิจกรรมโครงการ TO BE NUMBER ONE ที่จังหวัดสิงห์บุรีได้จัดขึ้น        </t>
  </si>
  <si>
    <t xml:space="preserve">3.ชมรม TO BE NUMBER ONE ที่ได้เข้าร่วมประกวดระดับภาค/ระดับประเทศได้รับความรู้ ประสบการณ์ในการพัฒนาชมรมให้มีความเข้มอข็ง และมีคุณภาพมากยิ่งขึ้น
</t>
  </si>
  <si>
    <t>เข้าร่วมกิจกรรมการประกวดกับส่วนกลาง
1.เข้าร่วมกิจกรรมเยาวชนต้นแบบเก่งและดี TO BE NUMBER ONE IDOL                      
2.TO BE NUMBER ONE Teen Dancercise Thailand Championship                    
3.ค่ายพัฒนาสมาชิก TO BE NUMBER ONE</t>
  </si>
  <si>
    <t>กิจกรรมรับการตรวจเยี่ยมและติดตามผลการดำเนินงานชมรม TO BE NUMBER ONE  2 ครั้ง
ครั้งที่ 1 ค่าอาหารว่างและเครื่องดื่ม 60 คน x 25 บาท x 1 วัน</t>
  </si>
  <si>
    <t>กิจกรรมรับการตรวจเยี่ยมและติดตามผลการดำเนินงานชมรม TO BE NUMBER ONE  2 ครั้ง
ครั้งที่ 2 ค่าอาหารว่างและเครื่องดื่ม 150 คน x 25 บาท x 1 วัน</t>
  </si>
  <si>
    <r>
      <rPr>
        <b/>
        <u/>
        <sz val="14"/>
        <color theme="1"/>
        <rFont val="TH SarabunPSK"/>
        <family val="2"/>
      </rPr>
      <t xml:space="preserve"> ระดับจังหวัด</t>
    </r>
    <r>
      <rPr>
        <sz val="14"/>
        <color theme="1"/>
        <rFont val="TH SarabunPSK"/>
        <family val="2"/>
      </rPr>
      <t xml:space="preserve">
1.ขับเคลื่อน/ควบคุมกำกับ/ติดตามการดำเนินงานในการประชุมคณะกรรมการ CPPO      
 2.จัดทำช่องทางในการเข้าถึง /สื่อสาร/เผยแพร่ความรู้ เรื่อง 3อ.3ส.       
 3.ผลิตสื่อต้นแบบเพื่อใช้ในการสื่อสาร เรื่อง 3อ.3ส    4.Survey ความรอบรู้ด้านสุขภาพเรื่อง 3อ.3ส.(ร่วมกับกลุ่มงาน ครบ.)
 </t>
    </r>
    <r>
      <rPr>
        <sz val="14"/>
        <color theme="1"/>
        <rFont val="TH SarabunPSK"/>
        <family val="2"/>
      </rPr>
      <t xml:space="preserve">                                            </t>
    </r>
  </si>
  <si>
    <r>
      <rPr>
        <b/>
        <sz val="14"/>
        <color theme="1"/>
        <rFont val="TH SarabunPSK"/>
        <family val="2"/>
      </rPr>
      <t>ระดับอำเภอ</t>
    </r>
    <r>
      <rPr>
        <sz val="14"/>
        <color theme="1"/>
        <rFont val="TH SarabunPSK"/>
        <family val="2"/>
      </rPr>
      <t xml:space="preserve">       
1.พัฒนาศํกยภาพภาคีเครือข่าย /อสม./อสค.ฯลฯ 
</t>
    </r>
  </si>
  <si>
    <r>
      <rPr>
        <b/>
        <sz val="14"/>
        <color theme="1"/>
        <rFont val="TH SarabunPSK"/>
        <family val="2"/>
      </rPr>
      <t xml:space="preserve">ระดับตำบล </t>
    </r>
    <r>
      <rPr>
        <sz val="14"/>
        <color theme="1"/>
        <rFont val="TH SarabunPSK"/>
        <family val="2"/>
      </rPr>
      <t xml:space="preserve">                 
 1.วิเคราะห์ข้อมูล /พัฒนาทีม /จัดกิจกรรมเสริมสร้างความรู้กลุ่มเสี่ยงDM HT เรื่อง 3อ.3ส./เฝ้าระวังพฤติกรรมสุขภาพ</t>
    </r>
  </si>
  <si>
    <t xml:space="preserve">1.เพื่อเฝ้าระวังหญิงตั้งครรภ์และหลังคลอดเพื่อลดการตายของมารดาจากการตั้งครรภ์และคลอดอย่างมีประสิทธิภาพ  </t>
  </si>
  <si>
    <t xml:space="preserve">2.เพื่อจัดระบบการส่งต่อหญิงตั้งครรภ์ภาวะฉุกเฉินอย่างมีประสิทธิภาพ </t>
  </si>
  <si>
    <t xml:space="preserve"> 1.จัดประชุมคณะกรรมการงานอนามัยแม่และเด็กจังหวัดสิงห์บุรี ปีละ 3 ครั้ง                            2.ติดตามให้พื้นที่ ฝึกทักษะตามมาตรฐานอนามัยแม่และเด็กให้กับหญิงตั้งครรภ์และมารดาหลังคลอด                            </t>
  </si>
  <si>
    <t xml:space="preserve">  3.ติดตามให้พื้นที่จัดบริการส่งเสริมสุขภาพแก่แม่และเด็กอย่างมีคุณภาพได้มาตรฐาน
4.จัดระบบการส่งต่อหญิงตั้งครรภ์ภาวะฉุกเฉินอย่างมีประสิทธิภาพ   
 </t>
  </si>
  <si>
    <t>5.บูรณาการการดำเนินงานส่งเสริมสุขภาพสตรีและเด็กปฐมวัย ผ่านกลไกคณะกรรมการอนามัยแม่และเด็ก และภาคีเครือข่ายในทุกระดับ
6.กำกับและ นิเทศติดตามงาน ปีละ 2 ครั้ง ตาม Template</t>
  </si>
  <si>
    <t xml:space="preserve"> (8) กิจกรรมสำคัญ</t>
  </si>
  <si>
    <t>แผนงาน/โครงการขับคลื่อนยุทธศาสตร์ ปีงบประมาณ 2563</t>
  </si>
  <si>
    <t>แผนงาน/โครงการ ประจำ  ปีงบประมาณ 2563</t>
  </si>
  <si>
    <t>สรุปแผนงาน/โครงการ งบประจำ จำแนกยุทธศาสตร์ งบประมาณและแหล่งงบประมาณ ปีงบประมาณ 2563</t>
  </si>
  <si>
    <t>สรุปแผนงาน/โครงการ งานขับเคลื่อนยุทธศาสตร์ จำแนกยุทธศาสตร์ งบประมาณและแหล่งงบประมาณ ปีงบประมาณ 2563</t>
  </si>
  <si>
    <t>ตัวชี้วัดยุทธ ศาสตร์</t>
  </si>
  <si>
    <t>สรุปยุทธศาสตร์ แผนงาน โครงการขับเคลื่อนโยบายจังหวัดสิงห์บุรี ปีงบประมาณ 2563 (2 ปี เพิ่ม 1 ปี)</t>
  </si>
  <si>
    <t>สรุปแผนงาน/โครงการ งานขับเคลื่อนยุทธศาสตร์และงานประจำ ปีงบประมาณ 2563</t>
  </si>
  <si>
    <t>ภาคผนวก</t>
  </si>
  <si>
    <r>
      <rPr>
        <b/>
        <u/>
        <sz val="12"/>
        <color theme="8" tint="-0.499984740745262"/>
        <rFont val="Tahoma"/>
        <family val="2"/>
        <scheme val="minor"/>
      </rPr>
      <t>โรคสำคัญที่กระทบกับE0 อย่างรุนแรง</t>
    </r>
    <r>
      <rPr>
        <b/>
        <sz val="12"/>
        <color theme="8" tint="-0.499984740745262"/>
        <rFont val="Tahoma"/>
        <family val="2"/>
        <scheme val="minor"/>
      </rPr>
      <t xml:space="preserve"> :    NCD (DM HT มะเร็ง อุบัติเหตุ ฆ่าตัวตาย ยาเสพติด)</t>
    </r>
  </si>
  <si>
    <t xml:space="preserve">                                                                CD  (Emerging Infectious Diseases/Re-emerging Infectious                                                                           Diseases (เอดส์ วัณโรค)</t>
  </si>
  <si>
    <t>สรุปยุทธศาสตร์ แผนงาน โครงการขับเคลื่อนโยบายบริษัทสิงห์บุรี ปีงบประมาณ 2563</t>
  </si>
  <si>
    <t xml:space="preserve">          1.1 ยุทธศาสตร์  PP&amp;P E.  ปีงบประมาณ 2563</t>
  </si>
  <si>
    <t xml:space="preserve">          1.3 ยุทธศาสตร์  P&amp;G E.  ปีงบประมาณ 2563</t>
  </si>
  <si>
    <t xml:space="preserve">2. แบบแผนปฏิบัติการด้านสาธารณสุขจังหวัดสิงห์บุรี  ปีงบประมาณ 2563   </t>
  </si>
  <si>
    <t>ชื่อ-สกุล</t>
  </si>
  <si>
    <t>ตำแหน่ง</t>
  </si>
  <si>
    <t>ผู้เสนอแผนปฎิบัติการ</t>
  </si>
  <si>
    <t xml:space="preserve">ด้านสาธารณสุข </t>
  </si>
  <si>
    <t>ปีงบประมาณ 2563</t>
  </si>
  <si>
    <t>Chief Executive Officer</t>
  </si>
  <si>
    <t>ผู้อนุมัติแผนปฎิบัติการ</t>
  </si>
  <si>
    <t>Chief Information Officer</t>
  </si>
  <si>
    <t>(งบประมาณทั้งสิ้นสิบห้าล้านเจ็ดแสนสองหมื่นเจ็ดพันหนึ่งร้อยห้าสิบสามบาทแปดสิบสตางค์)</t>
  </si>
  <si>
    <r>
      <rPr>
        <sz val="12"/>
        <color theme="1"/>
        <rFont val="Tahoma"/>
        <family val="2"/>
        <scheme val="minor"/>
      </rPr>
      <t>coo</t>
    </r>
    <r>
      <rPr>
        <sz val="11"/>
        <color theme="1"/>
        <rFont val="Tahoma"/>
        <family val="2"/>
        <charset val="222"/>
        <scheme val="minor"/>
      </rPr>
      <t>/CFO/
CHRO/ CMO/CIO/
CKO</t>
    </r>
  </si>
  <si>
    <t>โครงการ</t>
  </si>
  <si>
    <t>ป้ายชื่อแถว</t>
  </si>
  <si>
    <t>ผลรวมทั้งหมด</t>
  </si>
  <si>
    <t>(ทั้งหมด)</t>
  </si>
  <si>
    <t>ป้ายชื่อคอลัมน์</t>
  </si>
  <si>
    <t>นับจำนวน ของ      (5)      แผนงาน/โครงการ</t>
  </si>
  <si>
    <t>(ว่าง)</t>
  </si>
  <si>
    <t>ผลรวม ของ จำนวนเงิน    (บาท)</t>
  </si>
  <si>
    <t>ขับเคลื่อนการดำเนินงานศูนย์พึ่งได้ระดับจังหวัด</t>
  </si>
  <si>
    <t xml:space="preserve">โรงเรียนมัธยมศึกษา  อำเภอละ 1 รร.  (นำร่อง)                            </t>
  </si>
  <si>
    <r>
      <rPr>
        <b/>
        <sz val="14"/>
        <color theme="1"/>
        <rFont val="TH SarabunPSK"/>
        <family val="2"/>
      </rPr>
      <t xml:space="preserve">ระดับจังหวัด </t>
    </r>
    <r>
      <rPr>
        <sz val="14"/>
        <color theme="1"/>
        <rFont val="TH SarabunPSK"/>
        <family val="2"/>
      </rPr>
      <t xml:space="preserve">             
1.จัดทำแนวทางการดำเนินงานสุขศึกษาและพฤติกรรมสุขภาพ         
2.ส่งเสริม สนับสนุนการดำเนินงานสุขศึกษาผ่านรูปแบบหมู่บ้านปรับเปลี่ยนพฤติกรรมฯและโรงเรียนสุขบัญญัติร่วมกับตำบลจัดการสุขภาพ 
3.ติดตาม ควบคุมกำกับการดำเนินงานร่วมกับ สบส.เขตสุขภาพที่
 4 และโปรแกรมประเมินการพัฒนาหมู่บ้านปรับเปลี่ยนพฤติกรรมและโรงเรียนสุขบัญญัติ  </t>
    </r>
    <r>
      <rPr>
        <b/>
        <sz val="14"/>
        <color theme="1"/>
        <rFont val="TH SarabunPSK"/>
        <family val="2"/>
      </rPr>
      <t/>
    </r>
  </si>
  <si>
    <r>
      <rPr>
        <b/>
        <sz val="14"/>
        <color theme="1"/>
        <rFont val="TH SarabunPSK"/>
        <family val="2"/>
      </rPr>
      <t>ระดับอำเภอ</t>
    </r>
    <r>
      <rPr>
        <sz val="14"/>
        <color theme="1"/>
        <rFont val="TH SarabunPSK"/>
        <family val="2"/>
      </rPr>
      <t xml:space="preserve">              
1.โรงพยาบาลทุกแห่งผ่านเกณฑ์คุณภาพงานตามมาตรฐานระบบบริการสุขภาพด้านสุขศึกษา        
 2.มีหมู่บ้านปรับเปลี่ยนพฤติกรรมสุขภาพระดับดีเยี่ยมอย่างน้อย 1 แห่ง (หมู่บ้านที่อยู่ในตำบลที่เป็นเป้าหมายดำเนินการตำบลจัดการสุขภาพ)
3..มีโรงเรียนสุขบัญญัติแห่งชาติระดับดีเยี่ยมอย่างน้อย 1 แห่ง (โรงเรียนที่อยู่ในตำบลที่เป็นเป้าหมายดำเนินการตำบลจัดการสุขภาพ)    </t>
    </r>
  </si>
  <si>
    <r>
      <rPr>
        <b/>
        <sz val="14"/>
        <color theme="1"/>
        <rFont val="TH SarabunPSK"/>
        <family val="2"/>
      </rPr>
      <t xml:space="preserve"> ระดับตำบล  </t>
    </r>
    <r>
      <rPr>
        <sz val="14"/>
        <color theme="1"/>
        <rFont val="TH SarabunPSK"/>
        <family val="2"/>
      </rPr>
      <t xml:space="preserve"> 
1.รพ.สต.มีการดำเนินการตามมาตรฐานด้านสุขศึกษา ระดับพัฒนาขึ้นไป           
2.มีหมู่บ้านปรับเปลี่ยนพฤติกรรมสุขภาพอย่างน้อย 1 หมู่บ้าน
3.มีโรงเรียนสุขบัญญัติแห่งชาติอย่างน้อย 1 แห่ง                          </t>
    </r>
  </si>
  <si>
    <r>
      <rPr>
        <b/>
        <sz val="14"/>
        <color theme="1"/>
        <rFont val="TH SarabunPSK"/>
        <family val="2"/>
      </rPr>
      <t xml:space="preserve">ระดับจังหวัด            
</t>
    </r>
    <r>
      <rPr>
        <sz val="14"/>
        <color theme="1"/>
        <rFont val="TH SarabunPSK"/>
        <family val="2"/>
      </rPr>
      <t xml:space="preserve">1.เผยแพร่ข้อมูล ข่าวสาร และความรู้ด้านสุขภาพ    
2.สร้างภาพลักษณ์องค์กร 
3.รณรงค์ สร้างกระแสสังคม 
4.ผลิตสื่อเพื่อการประชาสัมพันธ์        </t>
    </r>
  </si>
  <si>
    <r>
      <rPr>
        <b/>
        <sz val="14"/>
        <color theme="1"/>
        <rFont val="TH SarabunPSK"/>
        <family val="2"/>
      </rPr>
      <t xml:space="preserve"> ระดับอำเภอ/ตำบล </t>
    </r>
    <r>
      <rPr>
        <sz val="14"/>
        <color theme="1"/>
        <rFont val="TH SarabunPSK"/>
        <family val="2"/>
      </rPr>
      <t xml:space="preserve">      
1.เผยแพร่ข้อมูล ข่าวสาร และความรู้ด้านสุขภาพ    
2.สร้างภาพลักษณ์องค์กร 
3.รณรงค์ สร้างกระแสสังคม            4.ผลิตสื่อเพื่อการประชาสัมพันธ์ </t>
    </r>
  </si>
  <si>
    <r>
      <rPr>
        <b/>
        <sz val="14"/>
        <color theme="1"/>
        <rFont val="TH SarabunPSK"/>
        <family val="2"/>
      </rPr>
      <t xml:space="preserve">ระดับจังหวัด  </t>
    </r>
    <r>
      <rPr>
        <sz val="14"/>
        <color theme="1"/>
        <rFont val="TH SarabunPSK"/>
        <family val="2"/>
      </rPr>
      <t xml:space="preserve">             
 ๑. จัดทำแนวทาง/รูปแบบการดำเนินงานสื่อสารความเสี่ยงเพื่อเตรียมพร้อมรับผลกระทบจากโรคติดต่อหรือโรคระบาด 
 ๒.ประสานงาน และบูรณาการด้านการสื่อสาร ทั้งภายในและภายนอกองค์กร                        
3.เฝ้าระวังติดตามข่าวลือ ข่าวลบ และข้อเข้าใจผิดโรคติดต่อหรือโรคระบาดอย่างสม่ำเสมอ               
</t>
    </r>
    <r>
      <rPr>
        <b/>
        <sz val="14"/>
        <color theme="1"/>
        <rFont val="TH SarabunPSK"/>
        <family val="2"/>
      </rPr>
      <t/>
    </r>
  </si>
  <si>
    <r>
      <rPr>
        <b/>
        <sz val="14"/>
        <color theme="1"/>
        <rFont val="TH SarabunPSK"/>
        <family val="2"/>
      </rPr>
      <t xml:space="preserve">ระดับอำเภอ/ตำบล   </t>
    </r>
    <r>
      <rPr>
        <sz val="14"/>
        <color theme="1"/>
        <rFont val="TH SarabunPSK"/>
        <family val="2"/>
      </rPr>
      <t xml:space="preserve">   
 1.เฝ้าระวังติดตามข่าวลือ ข่าวลบ และข้อเข้าใจผิดโรคติดต่อหรือโรคระบาดอย่างสม่ำเสมอ</t>
    </r>
  </si>
  <si>
    <t xml:space="preserve">            บุคลากรสาธารณสุข  บุคลากรหน่วยงานที่เกี่ยวข้องและสื่อมวลขน</t>
  </si>
  <si>
    <t xml:space="preserve">๑ เพื่อให้นักเรียนกลุ่มเสี่ยงทางการเรียนรู้และสุขภาพจิต ได้รับการช่วยเหลือ  
</t>
  </si>
  <si>
    <t xml:space="preserve">๒ เพื่อส่งเสริมให้เด็กสมาธิสั้นและออทิสติกเข้าถึงบริการสาธารณสุข ปัญหาพฤติกรรมอารมณ์ได้รับการดูแลช่วยเหลือ
</t>
  </si>
  <si>
    <t xml:space="preserve">๑ ผู้ป่วยโรคสมาธิสั้น และออทิสติกเข้าถึงบริการ ร้อยละ ๕๐
</t>
  </si>
  <si>
    <t>๒ กลุ่มเสี่ยงบกพร่องทางการเรียนรู้ ได้รับการดูแลช่วยเหลือติดตาม ร้อยละ ๙๐</t>
  </si>
  <si>
    <t>2.เพื่อลดความความพิการ และลดอัตราการเสียชีวิตจากอุบัติเหตุจราจร</t>
  </si>
  <si>
    <t xml:space="preserve">1.เพื่อให้เครือข่ายระบบบริการการแพทย์ฉุกเฉินมีการเฝ้าระวังและมีความพร้อมรับอุบัติเหตุจราจรในช่วงเทศกาล ปี 2563 ทั้งในระบบการรับแจ้งเหตุ 
การปฏิบัติการฉุกเฉินก่อนถึงสถานพยาบาล ณ สถานพยาบาล และการส่งต่อระหว่างสถานพยาบาล 
</t>
  </si>
  <si>
    <t>3. เพื่อให้การรายงานข้อมูลผู้บาดเจ็บและเสียชีวิตมีความรวดเร็ว ถูกต้อง ตลอดระยะเวลา 7 วัน</t>
  </si>
  <si>
    <t xml:space="preserve">1.เครือข่ายระบบบริการมีการเฝ้าระวังและมีความพร้อมรับอุบัติเหตุจราจรในช่วงเทศกาล  ปี 2563 
2.อัตราการบาดเจ็บและเสียชีวิตในช่วงเทศกาลลดลงจากปี 2562  
</t>
  </si>
  <si>
    <t>3.การรายงานข้อมูลผู้บาดเจ็บและเสียชีวิตมีความรวดเร็ว ถูกต้อง ทันเวลา ร้อยละ 100</t>
  </si>
  <si>
    <t xml:space="preserve"> - ค่าตอบแทนการปฏิบัติงานนอกเวลาราชการของเจ้าหน้าที่ผู้ปฏิบัติงาน จำนวน 2 วันๆ ละ 5 คนๆ ละ 4 ชมๆ ละ 50 บาท 
เป็นเงิน  2,000 บาท 
 - ค่าตอบแทนการปฏิบัติงานในวันหยุดราชการของเจ้าหน้าที่ผู้ปฏิบัติงาน จำนวน 5 วันๆ ละ 7 คนๆ ละ 7 ชม.ๆ ละ 60 บาท เป็นเงิน 14,700 บาท
</t>
  </si>
  <si>
    <t>น.ส.สุปรีญา  จันทร์วงษ์</t>
  </si>
  <si>
    <t>น.ส.ปรัชาญ์ ปิงสุทธิวงศ์</t>
  </si>
  <si>
    <t xml:space="preserve">นายสาฑิต  แก้วบัว   </t>
  </si>
  <si>
    <t xml:space="preserve"> นางสิริพร  มั่นศาสตร์</t>
  </si>
  <si>
    <t>คณะตรวจราชการฯ และผู้เกี่ยวข้องฯจากกระทรวงสาธารณสุขและสำนักงานสาธารณสุขจังหวัดสิงห์บุรี</t>
  </si>
  <si>
    <t>ผู้รับผิดชอบงาน    รพ./รพ.สต./สสอ. และผู้ดูแลระบฐานข้อมูลของหน่วยงาน</t>
  </si>
  <si>
    <t xml:space="preserve">1.เพื่อพัฒนาศักยภาพสถานพยาบาลในเรือนจำในฐานะหน่วยบริการปฐมภูมิ
</t>
  </si>
  <si>
    <t>2.พัฒนาระบบเครือข่ายด้านสุขภาพผู้ต้องขัง
3.เพื่อให้ผู้ต้องขังเข้าถึงบริการสุขภาพครอบคลุมทุกมิติ</t>
  </si>
  <si>
    <t xml:space="preserve">1. แต่งตั้งคณะกรรมการระดับจังหวัด และระดับอำเภอ 
2. จัดประชุมคณะกรรมการฯ ปีละ 4 ครั้ง
3. กำหนดขอบเขต หน้าที่ความรับผิดชอบ พื้นที่บริการให้เหมาะสมตามกฏหมายและหลักสิทธิ์มนุษยชนและสอดคล้องกับแผนยุทธศาสตร์ สสจ.สิงห์บุรี
4. ให้การสนับสนุนการปฏิบัติงานของหน่วยงานที่เกี่ยวข้อง ให้สามารถดำเนินการตามนโยบายและแผนงานที่กำหนด  ทั้งด้านส่งเสริมสุขภาพ ป้องกันโรค การรักษาพยาบาล การฟื้นฟูสภาพ การรับ-ส่งต่อ โดยใช้มาตรฐาน รพ.สต.ติดดาว
</t>
  </si>
  <si>
    <t xml:space="preserve"> -ค่าอาหารว่างและเครื่องดื่ม จำนวน 40 คนx25 บาทx 1 ครั้ง
 -ค่าอาหารกลางวัน อาหารว่างและเครื่องดื่ม จำนวน 190 คนx75 บาทx 1 ครั้ง
 -ค่าอาหารกลางวัน อาหารว่างและเครื่องดื่ม จำนวน 65คนx75 บาทx 1 ครั้ง</t>
  </si>
  <si>
    <t xml:space="preserve">คณะกรรมการฯอสม.ดีเด่นระดับอำเภอ/จนท.                                                                                                                                                                          </t>
  </si>
  <si>
    <t xml:space="preserve">1. แต่งตั้งคณะกรรมการประกวด อสม.ดีเด่น ปี 2563
2.จัดประชุมคณะกรรมการฯ จำนวน 1 ครั้ง
3.ประชุมเตรียมความพร้อมเพื่อส่งเข้าคัดเลือกระดับเขต จำนวน 1 ครั้ง
4.ประชุมเฉพาะสาขา จำนวน 12 สาขา
</t>
  </si>
  <si>
    <t xml:space="preserve"> -ค่าเบี้ยเลี้ยง อสม./จนท.จำนวน 30 คนx240 บาท
-เงินรางวัลสำหรับ อสม.ดีเด่น ระดับจังหวัด จำนวน 12 คน x 1,000 บาท
-เงินรางวัลสำหรับ อสม.ดีเด่น ระดับเขต/ภาค จำนวน 2 คนx 400 บาท</t>
  </si>
  <si>
    <t>อสม.ดีเด่นระดับจังหวัด/จนท.อสม.ดีเด่นระดับจังหวัด/เขต/ภาค</t>
  </si>
  <si>
    <t xml:space="preserve">1.เพื่อสร้างองค์ความรู้งานสุขภาพภาคประชาชนแก่เครือข่ายสุขภาพ
</t>
  </si>
  <si>
    <t>2.เพื่อให้เกิดการแลกเปลี่ยนเรียนรู้ของ จนท.และชมรม อสม.จังหวัดสิงห์บุรี
3.เกิดเครือข่ายด้านสุขภาพผลักดันการขับเคลื่อนงานสุขภาพภาคประชาชน</t>
  </si>
  <si>
    <t xml:space="preserve">1.4 แผนบริหารจัดการเจ้าหนี้
1.5 แผนบริหารจัดการลูกหนี้
1.6 แผนการลงทุน
1.7 แผนสนับสนุน รพ.สต.
1.8 ตารางข้อมูลประกอบแผนการเงิน(PLANFIN) 
1.9 ตารางแผนงาน/โครงการ ประกอบแผนการเงิน Planfin
  </t>
  </si>
  <si>
    <t>3) วงเงิน 70% ระดับหน่วยบริการ
คบสอ.จัดทำแผนฯโดยผ่านความเห็นชอบจาก CFO/COOอำเภอ 
อปสข.พิจารณาอนุมัติแผนฯ</t>
  </si>
  <si>
    <t xml:space="preserve">4) รพ.ทุกแห่ง รายงานผลการดำเนินงานทาง ผ่านโปรแกรม online ทาง www.nhso.go.th &gt; บริการออนไลน์ &gt;รายงานการใช้จ่ายค่าบริการทางการแพทย์ที่เบิกจ่ายในลักษณะงบลงทุน (งบค่าเสื่อม) </t>
  </si>
  <si>
    <t xml:space="preserve">1.จำนวน คบสอ. ที่มีแผนเงินค่าบริการทางการแพทย์ที่เบิกจ่ายในลักษณะงบลงทุนถูกต้อง ทันเวลา
 </t>
  </si>
  <si>
    <t>2.จำนวน คบสอ. ที่ดำเนินการตามแผนค่าบริการทางการแพทย์ที่เบิกจ่ายในลักษณะงบลงทุนได้ถูกต้อง ทันเวลา</t>
  </si>
  <si>
    <t xml:space="preserve">1.เพื่อให้ คบสอ.ทุกแห่งจัดทำแผนเงินค่าบริการทางการแพทย์ที่เบิกจ่ายในลักษณะงบลงทุนได้ถูกต้อง ทันเวลา
</t>
  </si>
  <si>
    <t>2.เพื่อให้ คบสอ. ทุกแห่งดำเนินการตามแผนค่าบริการทางการแพทย์ที่เบิกจ่ายในลักษณะงบลงทุนได้ถูกต้อง ทันเวลา</t>
  </si>
  <si>
    <t xml:space="preserve">1) วงเงิน 10% (ระดับเขตสุขภาพ)
ให้จัดสรรให้เฉพาะ รพช. และ รพ.สต.คบสอ.จัดทำแผนโดยผ่านความเห็นชอบจาก CFO/COOอำเภอCFO/COOจังหวัดและ
คณะกรรมการวางแผนและประเมินผลการสาธารณสุขจังหวัดสิงห์บุรี(กวป.)ตามลำดับ
อปสข./เขตสุขภาพพิจารณาอนุมัติแผนฯ
 </t>
  </si>
  <si>
    <t>2) วงเงิน 20% (ระดับจังหวัด)ให้จัดสรรให้เฉพาะ รพช. และ รพ.สต. คบสอ.จัดทำแผนโดยผ่านความเห็นชอบจาก CFO/COOอำเภอCFO/COOจังหวัดและ
คณะกรรมการวางแผนและประเมินผลการสาธารณสุขจังหวัดสิงห์บุรี(กวป.)ตามลำดับ
อปสข.พิจารณาอนุมัติแผนฯ</t>
  </si>
  <si>
    <t>4. ปิดการใช้งานการบันทึกโปรแกรมการประเมินขึ้นทะเบียนหน่วยบริการ
5. สปสช.เขต ตรวจสอบ อนุมัติผลการบันทึกคะแนนการประเมินหน่วยบริการ และแก้ไขคะแนนในกรณีที่หน่วยบริการทำเรื่องแจ้งขอแก้ไข</t>
  </si>
  <si>
    <t>6.ปิดรอบการแก้ไข/การบันทึกคะแนนการประเมินหน่วยบริการรายใหม่ 
7. ดำเนินการประมวลผลข้อมูลผลการบันทึกคะแนนหน่วยบริการเพื่อออกรายงาน</t>
  </si>
  <si>
    <t>1.ประชุมชี้แจงเกณฑ์ขึ้นทะเบียนหน่วยบริการ โดย สปสช.
2. ประกาศการใช้งานโปรแกรมการประเมินขึ้นทะเบียนหน่วยบริการ
3. หน่วยบริการเข้าบันทึกคะแนนผ่านโปรแกรมขึ้นทะเบียนหน่วยบริการ</t>
  </si>
  <si>
    <t xml:space="preserve"> 1.สนับสนุนเพิ่มจำนวนการตรวจสอบเวชระเบียน เพื่อให้ครอบคลุมการชดเชยที่มีมูลค่าสูง และให้อัตราการตรวจสอบใกล้เคียงต่างประเทศและเป็นตามเป้าหมายแผนบูรณาการของรัฐบาล(5%)
 </t>
  </si>
  <si>
    <t xml:space="preserve">2.สนับสนุนการพัฒนาระบบการตรวจสอบร่วม 3 กองทุน ให้เป็นไปในแนวทางเดียวกัน โดยการพัฒนาคู่มือและผู้ตรวจสอบ ร่วมกัน เพื่อให้เป็นที่ยอมรับของทุกภาคส่วนที่เกี่ยวข้อง
</t>
  </si>
  <si>
    <t xml:space="preserve"> 3.สนับสนุนการสร้าง Auditor ใหม่ที่มีมาตรฐานและพัฒนาคุณภาพของผู้ตรวจสอบเดิมระดับเขตให้เกิดการยอมรับ
 </t>
  </si>
  <si>
    <t>4.สนับสนุนให้เกิดการพัฒนาคุณภาพของการสรุปการให้รหัสโรค และการบันทึกเวชระเบียนของหน่วยบริการ ให้ครบถ้วน ถูกต้อง และสร้างให้เกิดกลไกการตรวจสอบกันเองของหน่วยบริการ</t>
  </si>
  <si>
    <t xml:space="preserve">5.สนับสนุนการพัฒนาระบบการตรวจสอบคุณภาพการดูแลรักษาผู้ป่วยรายโรค เทียบกับมาตรฐานการรักษาพยาบาลที่กำหนด (Quality/Clinical Audit) โดยองค์กรวิชาชีพและหรือกองทุนสุขภาพที่เกี่ยวข้องอย่างมีประสิทธิภาพ </t>
  </si>
  <si>
    <t xml:space="preserve">  6.สนับสนุนการพัฒนาระบบ IT ที่มีประสิทธิภาพ เพื่อสนับสนุนงาน Audit เพื่อเพิ่มประสิทธิภาพของการตรวจสอบและลดภาระของงบประมาณ/เจ้าหน้าที่</t>
  </si>
  <si>
    <t>1.สรุปยุทธศาสตร์ แผนงาน โครงการขับเคลื่อนโยบายบริษัทสิงห์บุรี ปีงบประมาณ 2563</t>
  </si>
  <si>
    <t xml:space="preserve">          1.2 ยุทธศาสตร์  SE.  ปีงบประมาณ 2563</t>
  </si>
  <si>
    <t xml:space="preserve">  (6)  
วัตถุประสงค์</t>
  </si>
  <si>
    <t xml:space="preserve">ธ.ค.62  มี.ค.63  มิ.ย.63 </t>
  </si>
  <si>
    <t>1,250.-  1,250.-1,250.-</t>
  </si>
  <si>
    <r>
      <t>1.</t>
    </r>
    <r>
      <rPr>
        <sz val="14"/>
        <color rgb="FF000000"/>
        <rFont val="TH SarabunPSK"/>
        <family val="2"/>
      </rPr>
      <t xml:space="preserve">เพื่อส่งเสริมโภชนาการสตรีและเด็กปฐมวัย          2.  เพื่อให้มีการดำเนินงานโภชนาการแบบบูรณาการใน ANC WCC หมู่บ้าน และ  ศูนย์เด็กเล็ก      </t>
    </r>
  </si>
  <si>
    <t xml:space="preserve">1.ทุกอำเภอมีการขับเคลื่อนมหัศจรรย์ 1,000 วันแรกของชีวิตอย่างน้อย 2 ตำบล
2.มีกลไกการขับเคลื่อนตาม พ.ร.บควบคุมการส่งเสริมการตลาดอาหารสำหรับทารกและเด็กเล็ก พ.ศ.2560ในระดับอำเภอและระดับจังหวัด               3.สร้างเครือข่ายความร่วมมือในอำเภอ เพื่อส่งเสริมการเกิดและการเจริญเติบโตอย่างมีคุณภาพ     
4.เยี่ยมเสริมพลังการดำเนินงานโภชนาการในสตรีและเด็กปฐมวัยในระดับอำเภอและระดับจังหวัด    
5.  กำกับและนิเทศติดตามการดำเนินงานและระบบข้อมูลรายไตรมาส ตามTemplate            </t>
  </si>
  <si>
    <t>1.เพื่อพัฒนาและสร้างเสริมศักยภาพให้วัยรุ่นมีทักษะชีวิต สร้างความรู้อนามัยเจริญพันธุ์กลุ่มวัยรุ่นและเยาวชน และปรับพฤติกรรมตามหลัก 3อ 3ส          
2.เพื่อลดปัญหาการตั้งครรภ์ก่อนวัยอันควร</t>
  </si>
  <si>
    <t>พัฒนาบริการที่เป็นมิตรกับวัยรุ่น และขับเคลื่อนอำเภออนามัยเจริญพันธุ์ ให้วัยรุ่นเข้าถึงบริการสุขภาพทางเพศและอนามัยการเจริญพันธุ์ที่มีคุณภาพและเป็นมิตร(มีการประเมินมาตรฐานซ้ำ ทุก 3 ปี ในสถานบริการที่เป็นมิตรกับวัยรุ่นโดยอำเภออนามัยเจริญพันธุ์ต้องมีส่วนร่วมในการดำเนินการ)</t>
  </si>
  <si>
    <t>สนับสนุนให้วัยรุ่นมีความรู้ด้านเพศวิถีศึกษาและทักษะชีวิต วัยรุ่นที่ตั้งครรภ์ได้รับการปรึกษาทางเลือกและป้องกันการตั้งครรภ์ซ้ำ พัฒนาระบบการดูแลช่วยเหลือการคุ้มครองสิทธิอนามัยเจริญพันธุ์ และจัดสวัสดิการสังคมในกลุ่มวัยรุ่น</t>
  </si>
  <si>
    <t>ทุกอำเภอ ร่วมกับภาคีเครือข่ายในพื้นที่ ขับเคลื่อนการดำเนินงานการป้องกันและแก้ไขปัญหาการตั้งครรภ์ในวัยรุ่น ตามยุทธศาสตร์การป้องกันและแก้ไขปัญหาการ ตั้งครรภ์ในวัยรุ่นระดับชาติ พ.ศ. 2560-2569 ตามพระราชบัญญัติการป้องกันและแก้ไขปัญหาการ ตั้งครรภ์ในวัยรุ่น พ.ศ. 2559</t>
  </si>
  <si>
    <t xml:space="preserve">1. เพื่อให้สมาชิก TO BE NUMBER ONE เกิดค่านิยมเป็นหนึ่งโดยไม่พึ่งยาเสพติด
2.เพื่อให้เยาวชนได้รับประสบการณ์ และเพิ่มพูนทักษะจากการฝึกแก้ปัญหาพัฒนา EQทั้งด้วยตนเอง และจากกลุ่มเพื่อนวัยเดียวกัน
</t>
  </si>
  <si>
    <t>1.จัดตั้งคำสั่งขับเคลื่อนงานโครงการ TO BE NUMBER ONE ระดับอำเภอ/ตำบล  
2.จัดประชุมวางแผนการดำเนินงานในแต่ละปี เพื่อขับเคลื่อนงานป้องกันและแก้ไขปัญหายาเสพติดในระดับพื้นที่ และมีการติดตามประเมินผลการดำเนินงานอย่างต่อเนื่อง</t>
  </si>
  <si>
    <t>สนับสนุนการกิจกรรมการประกวดระดับจังหวัด เพื่อเอื้อให้กับเยาวชนได้นำความถนัดแสดงความสามารถเฉพาะตัว สร้างความภาคภูมิใจในตนเองและใช้เวลาว่างให้เป็นประโยค  กิจกรรมดังนี้</t>
  </si>
  <si>
    <t>สนับสนุนให้สมาชิก TO BE NUMBER ONE ในแต่ละชมรมเข้าร่วมค่ายพัฒนาสมาชิก TO BE NUMBER ONE ของกรมสุขภาพจิต อำเภอละ 2 คน โดยระยะเวลาการอบรม 5 วัน มีค่าใช้จ่ายในการเข้าร่วม 3,500/คน</t>
  </si>
  <si>
    <t xml:space="preserve">  - ค่าอาหารกลางวัน อาหารว่างและเครื่องดื่ม 100 คน X 90 บาท X 3 วัน = 12,000 บาท     </t>
  </si>
  <si>
    <t>ระบุเดือน 
ที่ดำเนินการ</t>
  </si>
  <si>
    <t xml:space="preserve"> 3.ประกวด TO BE NUMBER ONE IDOL      
- ค่าอาหากลางวัน อาหารว่างและเครื่องดื่ม 100 คน X 90 บาท X 1 วัน = 9,000 บาท </t>
  </si>
  <si>
    <t>KPI 7 ระดับความสำเร้จของอำเภอที่มีการขับเคลื่อนกิจกรรม TO BE NUMBER ONE</t>
  </si>
  <si>
    <t xml:space="preserve">โครงการขับเคลื่อนการดำเนินงาน 
TO BE NUMBER ONE  จังหวัดสิงห์บุรี  </t>
  </si>
  <si>
    <t>คณะกรรม
การตามคำสั่ง</t>
  </si>
  <si>
    <t xml:space="preserve">กิจกรรมเตรียมความพร้อมชมรม TO BE NUMBER ONE จังหวัดสิงห์บุรี 2 ครั้ง
ค่าอาหารว่างและเครื่องดื่ม 40 คน x 25 บาท x 2 ครั้ง </t>
  </si>
  <si>
    <t>จัดกิจกรรมประกวดระดับจังหวัด 1.ประกวด  เยาวชนต้นแบบเก่งและดี TO BE NUMBER ONE IDOL 
2.TO BE NUMBER ONE Teen Dancercise Singburi</t>
  </si>
  <si>
    <t>1.ตัวแทนประกวด TO BE NUMBER ONE IDOL  4 คน     
2.ตัวแทนประกวดTeen Dancercise  1ทีม จำนวน 12 คน  พร้อมครูฝึกสอน</t>
  </si>
  <si>
    <t>ค่าอาหารสำหรับผู้ร่วมกิจกรรม(บุคคลภายนอก)(ร่วมงานมหกรรมรวมพลสมาชิก  TO BE NUMBER ONE ระดับประเทศ ) 
30 คน x 240 บาท x 3 วัน</t>
  </si>
  <si>
    <t>จัดทำเล่มสรุปผลการดำเนินงานโครงการ TO BE NUMBER ONE  จังหวัดสิงห์บุรี จำนวน20 เล่ม
x 500 บาท (เล่มสีปกแข็ง)</t>
  </si>
  <si>
    <t xml:space="preserve">อบรมแกนนำสมาชิก TO BE NUMBER ONE จังหวัดสิงห์บุรี  ค่าอาหารว่างและเครื่องดื่ม 35 คน 
x 25 บาท x 2 วัน </t>
  </si>
  <si>
    <t>ผู้รับผิด
ชอบงานส่งเสริมสุขภาพผู้สูงอายุ</t>
  </si>
  <si>
    <t xml:space="preserve"> -ให้ความรู้ประชาชนอายุ 55-59 ปี เพื่อเตือนการเตรียมความพร้อมเป็นผู้สูงอายุที่มีคุณภาพ</t>
  </si>
  <si>
    <t xml:space="preserve"> -ให้ความรู้แกนนำผู้สูงอายุให้สามารถดูแลตนเองได้ และมีพฤติกรรมสุขภาพที่พึงประสงค์</t>
  </si>
  <si>
    <t xml:space="preserve"> -คัดเลือกผู้สูงอายุสุขภาพดี ชีวีมีสุข
ดีเด่น</t>
  </si>
  <si>
    <t xml:space="preserve">            (8)             
กิจกรรมสำคัญ</t>
  </si>
  <si>
    <t xml:space="preserve">    (7)     
ตัวชี้วัด</t>
  </si>
  <si>
    <t xml:space="preserve"> (12) 
ผู้รับผิดชอบ</t>
  </si>
  <si>
    <t>(13) 
หน่วยงาน</t>
  </si>
  <si>
    <t>KPI 15.2 อัตราอุบัติการณ์โรคมะเร็งเต้านมลดลง (กลุ่มเป้า
หมายผู้หญิง 30-70 ปี)</t>
  </si>
  <si>
    <t xml:space="preserve"> - พัฒนาศักยภาพแกนนำคลินิก DPAC
-รณรงค์/ขับเคลื่อนการดำเนินงาน/สร้างกระแส/สื่อสารสังคมเรื่องการออกกำลังกายเพื่อสุขภาพ               
-ให้พื้นที่ทุกอำเภอขับเคลื่อนโครงการเสริมสร้างคนไทยวัยทำงานให้มีสุขภาวะที่ดี และเตรียมพร้อมเข้าสู่วัยผู้สูงอายุ</t>
  </si>
  <si>
    <t xml:space="preserve">ค่าอาหารกลางวัน ๑ มื้อ ค่าอาหารว่างและเครื่องดื่ม ๑ มื้อ กิจกรรมรณรงค์ปรับเปลี่บยนพฤติกรรม ลดพุง ลดเสี่ยง ลดโรค พร้อมกันทั้งจังหวัด 3,000 คนx180 บาท 1 วัน  </t>
  </si>
  <si>
    <t>7.เพื่อให้เจ้าหน้าที่ในสำนักงานสาธารณสุขจังหวัดสิงห์บุรีมีพฤติกรรมสุขภาพที่ถูกต้องด้วยมาตรการ 3 อ 3 ส</t>
  </si>
  <si>
    <t xml:space="preserve">นางนงลักษณ์ เกตุแก้ว   </t>
  </si>
  <si>
    <t xml:space="preserve">นางนงลักษณ์
เกตุแก้ว   </t>
  </si>
  <si>
    <t xml:space="preserve"> - พัฒนาศักยภาพเจ้าหน้าที่ในสำนักงานสาธารณสุขจังหวัดสิงห์บุรี -จัดกิจกรรมการออกกำลังกายทุกวันพุธ 
 - ติดตามชั่ง น้ำหนัก เพื่อดู BMI ทุกเดือน                                   
- มีการให้รางวัลเพื่อสร้างขวัญและกำลังใจ                               
- สรุปวิเคราะห์ และประเมินผล</t>
  </si>
  <si>
    <t xml:space="preserve">1. ประสาน อปท.และหน่วยงานองค์กรภายใต้คณะอนุกรรมการฯเอดส์จังหวัดในการมีส่วนร่วมสนับสนุนการดำเนินงาน </t>
  </si>
  <si>
    <t>2. ประชุมคณะอนุกรรมการฯเอดส์จังหวัดหรือคณะทำงานพัฒนาระบบบริการดูแลฯ</t>
  </si>
  <si>
    <t>คณะกรรม
การ พ.ร.บ.โรคจากการประกอบอาชีพและโรคจากสิ่งแวดล้อม จังหวัดสิงห์บุรี</t>
  </si>
  <si>
    <t>2.กำกับ ติดตาม ระบบรับแจ้งข่าว/ป่วย จากการสัมผัสสารเคมีทางการเกษตร 3 ชนิด (พาราควอต คลอไพริฟอส ไกลโฟเสต)โดยประชาชน/อสม. ผ่าน Mobile Application สู่หน่วยบริการ(คลีนิกสารเคมีเกษตร/คลีนิกโรคจากการทำงาน)</t>
  </si>
  <si>
    <t>3.ระดับความสำเร็จของจังหวัดมีการจัดทำฐานข้อมูลอาชีว
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</si>
  <si>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1. ค่าอาหาร 7 คน x 180 บาท  เป็นเงิน 1,260 บาท        
2.ค่าวัสดุ  1,087 บาท</t>
  </si>
  <si>
    <t>1. ค่าเบี้ยประชุม คณะกรรมฯ 15 คน (1 คน x 2,000 บาท และ 15 คน x 1,500 บาท) x 1 ครั้ง เป็นเงิน 24,500 บาท   
2. ค่าอาหารว่างและเครื่องดื่ม จำนวน 20 คน x 25 บาท x 1 ครั้ง เป็นเงิน 500 บาท
3.ค่าวัสดุ เป็นเงิน 2,500 บาท</t>
  </si>
  <si>
    <t>PI 1.มีการคัดแยกมูลฝอยทั่วไป คือ มูลฝอยรีไซเคิล มูลฝอยอินทรีย์   มูลฝอย อื่นๆ ไปยังที่พักรวม  มูลฝอยอย่างถูกสุขลักษณะ</t>
  </si>
  <si>
    <t>5.การจัดบริการ
อาชีวอนามัยและเวชกรรมสิ่งแวดล้อม ระดับเริ่มต้นพัฒนาขึ้นไป</t>
  </si>
  <si>
    <t>1. ครูแกนนำอสม.น้อยและเจ้าหน้าที่ที่เกี่ยวข้อง
2. สถานศึกษาในจังหวัดสิงห์บุรีที่สนใจและส่งใบสมัคร  อสม.น้อย</t>
  </si>
  <si>
    <t>40 คน
PCC ละ 1 โรงเรียนหรือตามเกณฑ์ที่ อย.กำหนด</t>
  </si>
  <si>
    <t>1. ค่าอาหารกลางวัน จำนวน 40  คน X 70 บาท X 1 มื้อ
2. อาหารว่างและเครื่องดื่ม สำหรับผู้เข้ารับการอบรม 
ผู้จัด และวิทยากร จำนวน  40 คน X 25 บาท X 2 มื้อ
3.  ค่าตอบแทนวิทยากร จำนวน 5 ชั่วโมง X 500 บาท
4. ค่าวัสดุ</t>
  </si>
  <si>
    <t>ค่าชุดทดสอบอาหาร 6 ชนิดได้แก่ บอแรกซ์ ฟอร์มาลีน สารฟอกขาว สารกันรา ยาฆ่าแมลง และน้ำมันทอดซ้ำ</t>
  </si>
  <si>
    <t>ร้อยละ 80 ของผลิตภัณฑ์อาหารกลุ่ม เป้าหมายมีความปลอดภัยจากสารที่มีฤทธิ์ในการลดน้ำหนักหรือเสริมสร้างสมรรถภาพทางเพศ</t>
  </si>
  <si>
    <t>ร้อยละ 70 ของผลิตภัณฑ์น้ำปลา ผลิตภัณฑ์ปรุงรสที่ได้จากการย่อยโปรตีนของถั่วเหลือง และ น้ำเกลือปรุงอาหาร ณ สถานที่ผลิต มีปริมาณไอโอดีนตามเกณฑ์ที่กฎหมายกำหนด</t>
  </si>
  <si>
    <t>พัฒนากระบวนการผลิตเพื่อนำไปสู่ผลิตภัณฑ์ปลาช่อน   แม่ลาสู่อาหารเพื่อสุขภาพ</t>
  </si>
  <si>
    <r>
      <rPr>
        <b/>
        <sz val="14"/>
        <color theme="1"/>
        <rFont val="TH SarabunPSK"/>
        <family val="2"/>
      </rPr>
      <t xml:space="preserve">ระดับจังหวัด  </t>
    </r>
    <r>
      <rPr>
        <sz val="14"/>
        <color theme="1"/>
        <rFont val="TH SarabunPSK"/>
        <family val="2"/>
      </rPr>
      <t xml:space="preserve">             
1.การประชุมคณะกรรมการ CNO ทุก 2 เดือน            
2.วิเคราะห์ปัญหาสุขภาพที่สำคัญ/คืนข้อมูลให้ผู้ที่เกี่ยวข้องและภาคีเครือข่าย 
3.นิเทศติดตามการดำเนินงานส่งเสริมการมีร่วมของภาคีเครือข่ายของทีมหมอครอบครัว
ร</t>
    </r>
    <r>
      <rPr>
        <b/>
        <sz val="14"/>
        <color theme="1"/>
        <rFont val="TH SarabunPSK"/>
        <family val="2"/>
      </rPr>
      <t>ะดับอำเภอ</t>
    </r>
    <r>
      <rPr>
        <sz val="14"/>
        <color theme="1"/>
        <rFont val="TH SarabunPSK"/>
        <family val="2"/>
      </rPr>
      <t xml:space="preserve">                 
1.จัดเวทีแลกเปลี่ยนเรียนรู้ เผยแพร่ผลงานและนวัตกรรม ปีละ 1-2 ครั้ง 
</t>
    </r>
    <r>
      <rPr>
        <b/>
        <sz val="14"/>
        <color theme="1"/>
        <rFont val="TH SarabunPSK"/>
        <family val="2"/>
      </rPr>
      <t>ระดับตำบล</t>
    </r>
    <r>
      <rPr>
        <sz val="14"/>
        <color theme="1"/>
        <rFont val="TH SarabunPSK"/>
        <family val="2"/>
      </rPr>
      <t xml:space="preserve">                   
1.คืนข้อมูล/วิเคราะห์ปัญหา ส่งเสริม/สนับสนุนให้ภาคีเครือข่ายจัดทำแผนงาน/โครงการ เพื่อการพัฒนา/แก้ไขปัญหาสุขภาพของ ประชาชนในชุมชน                                   </t>
    </r>
  </si>
  <si>
    <t>ค่าอาหารว่างและเครื่องดื่ม 30 คนๆละ 25 บาท 6 ครั้ง</t>
  </si>
  <si>
    <t xml:space="preserve">          พ.ย./ม.ค./มี.ค./พ.ค./ก.ค./ก.ย.    ต.ค.-ธ.ค.62                                                            มี.ค / ก.ค.                                            ต.ค.-ธ.ค.62</t>
  </si>
  <si>
    <t xml:space="preserve">                    CNO                                                                    
   สสจ.                                                               
   คบสอ.                                              ทีมหมอครอบครัว</t>
  </si>
  <si>
    <t xml:space="preserve">     CNO                                </t>
  </si>
  <si>
    <t xml:space="preserve">คณะกรรม
การ CNO </t>
  </si>
  <si>
    <t xml:space="preserve">1.ค่าวิทยากร 2 คน    2.ค่าอาหาร 120*50 
3.ค่าพาหนะวิทยากร 
4.ค่าที่พีกวิทยากร </t>
  </si>
  <si>
    <t xml:space="preserve">         8,400
         6,000
         4,000             900</t>
  </si>
  <si>
    <t>ค่าลงทะเบียนการศึกษาหลักสูตรฝึกอบรมการพยาบาลเฉพาะทาง 
สาขาการพยาบาลเวชปฏิบัติฉุกเฉิน จำนวน4คนๆ ละ 65,000 บาท เป็นเงิน 260,000 บาท</t>
  </si>
  <si>
    <t>กิจกรรมอบรมหลักสูตรปฐมพยาบาล และช่วยปฏิบัติการแพทย์ขั้นพื้นฐาน (EMR) (จำนวน 2 รุ่น)</t>
  </si>
  <si>
    <t>มีผู้ปฏิบัติการปฐมพยาบาล และช่วยปฏิบัติการแพทย์ขั้นพื้นฐาน (EMR)ให้ครอบคลุมทุกพื้นที่</t>
  </si>
  <si>
    <t xml:space="preserve"> - ค่าอาหารกลางวัน ค่าอาหารว่างและเครื่องดื่ม จำนวน 130 คนๆ ละ 120 บาท/วัน/คน จำนวน 5 วัน เป็นเงิน 78,000 บาท
 - ค่าวัสดุอบรม จำนวน 12,000 บาท
 - ค่าวิทยากรภาคทฤษฎี จำนวน 19 ชั่วโมงๆละ 600 บาท จำนวน 2 รุ่น เป็นเงิน 22,800 บาท
 - ค่าวิทยากรภาคปฏิบัติ จำนวน 21 ชั่วโมงๆละ 600 บาท จำนวน 5 กลุ่มๆ ละ 1 คน จำนวน 2 รุ่น เป็นเงิน 126,000 บาท 
 - ค่าวิทยากรภาคปฏิบัติ จำนวน 1 ชั่วโมง ๆ ละ 600 บาท จำนวน 2 กลุ่มๆละ 1 คน จำนวน 2 รุ่นๆละ 1,200 บาท เป็นเงิน 2,400 บาท
 - ค่าที่พัก ค่าพาหนะวิทยากร  3,000 บาท จำนวน 2 รุ่น เป็นเงิน 6,000 บาท
 - ค่าเช่าสถานที่จัดอบรม วันละ 2,000 บาท จำนวน 5 วัน จำนวน 2 รุ่น เป็นเงิน 20,000 บาท</t>
  </si>
  <si>
    <t>กิจกรรมอบรมฟื้นฟูความรู้หลักสูตรปฐมพยาบาล และช่วยปฏิบัติการแพทย์ขั้นพื้นฐาน (EMR) จำนวน 16 ชั่วโมง</t>
  </si>
  <si>
    <t>เพื่อฟื้นฟูความรู้ผู้ปฏิบัติการปฐมพยาบาล และช่วยปฏิบัติการแพทย์ขั้นพื้นฐาน (EMR)ให้ครอบคลุมทุกพื้นที่</t>
  </si>
  <si>
    <t>ผู้ปฏิบัติการปฐมพยาบาล และช่วยปฏิบัติการแพทย์ขั้นพื้นฐาน (EMR)ได้รับการฟื้นฟูความรู้</t>
  </si>
  <si>
    <t xml:space="preserve"> - ค่าอาหารกลางวัน ค่าอาหารว่างและเครื่องดื่ม จำนวน 60 คนๆ ละ 120 บาท/วัน เป็นเงิน 7,200 บาท
 - ค่าวัสดุอบรม จำนวน 3,000 บาท
 - ค่าวิทยากร จำนวน 7 ชั่วโมงๆละ 600 บาท เป็นเงิน 4,200 บาท
 - ค่าพาหนะวิทยากร จำนวน 2 คนๆ ละ 1,500 บาท เป็นเงิน 3,000 บาท
</t>
  </si>
  <si>
    <t>ประชุมคณะทำงานพัฒนาระบบบริการการแพทย์ฉุกเฉินจังหวัดสิงห์บุรี (4 ครั้ง)</t>
  </si>
  <si>
    <t>ต่ออายุองค์การศึกษาหรือฝึกอบรม หลักสูตรปฐมพยาบาล และช่วยปฏิบัติการแพทย์ขั้นพื้นฐาน</t>
  </si>
  <si>
    <t>-ค่าอาหารว่างและเครื่องดื่ม 42คน x 25 บาท x 2ครั้ง เป็นเงิน2,100บาท</t>
  </si>
  <si>
    <t>(1) 
ยุทธ ศาสตร์</t>
  </si>
  <si>
    <t>(1)
ยุทธศาสตร์</t>
  </si>
  <si>
    <t>(2)
แผนงาน</t>
  </si>
  <si>
    <t xml:space="preserve"> (8)
กิจกรรมสำคัญ</t>
  </si>
  <si>
    <t>จำนวนเงิน (บาท)</t>
  </si>
  <si>
    <t>นายพิพัฒน์กว้างนอก นางสาวินี  เขียวรี</t>
  </si>
  <si>
    <t>1.ประชุมคณะกรรมการ
CFO จังหวัดเดือนละ 1 ครั้ง 
2. กำกับ ติดตามการดำเนินงานตามแผน Planfin 
3. พัฒนาข้อมูลบัญชีของหน่วยบริการให้มีความครบถ้วน ถูกต้อง  เชื่อถือได้</t>
  </si>
  <si>
    <t>คณะกรรม
การ CFO จังหวัด, อำเภอ  พบส.บัญชี  พบส.ประกันสุขภาพ</t>
  </si>
  <si>
    <t>ดวงดาว 
คงมลายู</t>
  </si>
  <si>
    <t xml:space="preserve">1.ประชุมชี้แจงแนวทางการใช้สำรวจหลักฐานเชิงประจักษ์ (EBIT) ปีงบประมาณ พ.ศ. 2563          </t>
  </si>
  <si>
    <t>30,400</t>
  </si>
  <si>
    <t>- ค่าตอบแทนวิทยากรจำนวน 7 ชม. X1,200 บ.x1 คน</t>
  </si>
  <si>
    <t xml:space="preserve"> (2)  แผนงาน</t>
  </si>
  <si>
    <t>(8)
กิจกรรมสำคัญ</t>
  </si>
  <si>
    <t>ร้อยละของโรงพยาบาล มีการดำเนินงาน Digital Transformationเพื่อก้าวสู่การเป็น Smart Hospital</t>
  </si>
  <si>
    <t xml:space="preserve"> -กำกับ ติดตามการพัฒนาระบบบริการด่านหน้าจำนวน 3 กิจกรรม
1. Smart Tools : มีระบบให้บริการนัดหมายหรือจองคิวแบบออนไลน์(Queue Online)หรือคิวอิเล็กทรอนิกส์,มีระบบการเชื่อมโยงและแลกเปลี่ยนข้อมูลตามมาตรฐาน(HIS Gateway)
2. Smart Service : การใช้ใบสั่งยาในรูปแบบอิเลคทรอนิคส์
3. Smart Outcome : นำเทคโนโลยีดิจิทัลมาปรับปรุง Core Business Process ในองค์กร</t>
  </si>
  <si>
    <t>ตค.62- กย.63</t>
  </si>
  <si>
    <t xml:space="preserve">     (5)      
แผนงาน/โครงการ</t>
  </si>
  <si>
    <t xml:space="preserve">นางนงลักษณ์  เกตุแก้ว   </t>
  </si>
  <si>
    <t xml:space="preserve">1.พัฒนาระบบบริการ MCH ให้ได้มาตรฐานตามเกณฑ์การประเมิน มาตรฐานงานอนามัยแม่และเด็ก    1.1 พัฒนาศักยภาพบุคลากรด้านอนามัยแม่และเด็กอย่างต่อเนื่อง 
 1.2 ให้ทุกโรงพยาบาลประเมินตนเองและรักษาสภาพโรงพยาบาลมาตรฐานงานอนามัยแม่และเด็ก จังหวัดออกประเมินติดตามโรงพยาบาลมาตรฐานอนามัยแม่และเด็ก ทุก 3 ปี                            
1.3ให้พื้นที่ทุกอำเภอพัฒนาระบบข้อมูลแม่และเด็ก ในระบบ HDC อย่างต่อเนื่อง 
1.4 นิเทศติดตามงาน ปี ละ 2 ครั้ง </t>
  </si>
  <si>
    <t>2.เสริมสร้างความเข้มแข็งชมรมอนามัยแม่และเด็ก/เครือข่ายการดำเนินงานอนามัยแม่และเด็ก และการเสริมสร้างสติปัญญาเด็กไทย   
2.1ให้พื้นที่ทุกอำเภอจัดทำโครงการแก้ไขปัญหาและส่งเสริมการให้ความรู้พ่อแม่ผู้ปกครอง และเครือข่ายด้านการดูแล หญิงตั้งครรภ์ มารดา/ทารก หลังคลอด และส่งเสริมพัฒนาการและโภชนาการในเด็กปฐมวัย
2.2มีกลไกการขับเคลื่อนและพัฒนาสถานพัฒนาเด็กปฐมวัยร่วมกับภาคีเครือข่ายตามมาตรฐานสถานพัฒนาเด็กปฐมวัยแห่งชาติ</t>
  </si>
  <si>
    <t>1,พัฒนาศักยภาพแกนนำคลินิก DPAC
2.-รณรงค์/ขับเคลื่อนการดำเนินงาน/สร้างกระแส/สื่อสารสังคมเรื่องการออกกำลังกายเพื่อสุขภาพ  
3.-ให้พื้นที่ทุกอำเภอขับเคลื่อนโครงการเสริมสร้างคนไทยวัยทำงานให้มีสุขภาวะที่ดี และเตรียมพร้อมเข้าสู่วัยผู้สูงอายุ</t>
  </si>
  <si>
    <t>ค่าอาหารกลางวัน อาหารว่างและเครื่องดื่ม 2 มื้อ จำนวน 120 บาท x 20 คน จำนวน 3 ครั้งป็นเงิน 7,200 บาท</t>
  </si>
  <si>
    <t xml:space="preserve">1.อัตราการตั้งครรภ์ซ้ำในหญิงอายุน้อยกว่า 20 ปี
2.อัตรการคลอดมีชีพในหญิงอายุ15 - 19 ปี   
3.อัตรการคลอดมีชีพในหญิงอายุ10 - 14 ปี </t>
  </si>
  <si>
    <t xml:space="preserve">35
60
</t>
  </si>
  <si>
    <t>นางสาวดวงดาว   คงมลายู</t>
  </si>
  <si>
    <t>60,0000 (งบรวมทั้งโครงการ)</t>
  </si>
  <si>
    <t xml:space="preserve">4.1 สนับสนุนงบประมาณ จำนวน 6 อำเภอๆละ 30,000 บาท </t>
  </si>
  <si>
    <t>5. อบรมสร้างความตระหนักเรื่อง
พิษภัย เพื่อป้องกันนักสูบหน้าใหม่ แกนนำครูและนักเรียน</t>
  </si>
  <si>
    <t>1,000 ร้าน</t>
  </si>
  <si>
    <t xml:space="preserve">7.3 ค่าใช้จ่ายในการดำเนินงานจัดบริการบำบัดรักษาฟื้นฟูสภาพผู้เสพหรือผู้ดื่ม จำนวน 6 รพ.ๆละ 20,000 บาท </t>
  </si>
  <si>
    <t>8,000 (งบรวมทั้งโครงการ)</t>
  </si>
  <si>
    <t xml:space="preserve">สถานบริการสุขภาพภาครัฐผ่านเกณฑ์คุณภาพงานตามมาตรฐานระบบบริการสุขภาพด้านสุขศึกษามีพื้นที่ต้นแบบการดำเนินงานสุขศึกษาและพฤติกรรมสุขภาพ   </t>
  </si>
  <si>
    <t>1. เพื่อให้สถานบริการสุขภาพภาครัฐมีการดำเนินงานสุขศึกษาและพ้ฒนาพฤติกรรมที่มีคุณภาพ          
2.เพื่อให้มีพื้นที่ต้นแบบการดำเนินงานสุขศึกษาและพ้ฒนาพฤติกรรมที่มีคุณภาพ</t>
  </si>
  <si>
    <t>งบ
ประมาณในหน่วยงาน</t>
  </si>
  <si>
    <t>1. ค่าเบี้ยประชุม คณะกรรมฯ 25 คน (1 คน x 2,000 บาท และ 24 คน x 1,500 บาท) x 2 ครั้ง เป็นเงิน 76,000 บาท   
2. ค่าอาหารว่างและเครื่องดื่ม จำนวน 30 คน x 25 บาท x 2 ครั้ง เป็นเงิน 1,500 บาท      
3.ค่าวัสดุ เป็นเงิน 2,500 บาท</t>
  </si>
  <si>
    <t xml:space="preserve">   จำนวนเงิน    (บาท)</t>
  </si>
  <si>
    <t>3,000
3,000
3,000
3,000</t>
  </si>
  <si>
    <t>30,000
30,000</t>
  </si>
  <si>
    <t xml:space="preserve">๓ เพื่อครอบครัวเด็กกลุ่มเสี่ยงทางการเรียนรู้และสุขภาพจิต มีความเข้าใจและสามารถดูแลเด็กได้อย่างเหมาะสม  </t>
  </si>
  <si>
    <t>อบรมทางไกลถ่ายทอดความรู้ประสบการณ์เวชปฏิบัติแผนไทย       สู่แพทย์แผนไทยฯ</t>
  </si>
  <si>
    <t xml:space="preserve"> - เพื่อเป็นการขับเคลื่อนและ    พัฒนางานด้านการแพทย์แผนไทยและการแพทย์ทางเลือก  </t>
  </si>
  <si>
    <t>รพท.ที่สมัครเข้าร่วมกระบวนการพัฒนาและรับรองคุณภาพงานการแพทย์แผนไทย (TTM HA)      มีการพัฒนาสู่การรับรองคุณภาพ</t>
  </si>
  <si>
    <t xml:space="preserve"> จำนวนทะเบียนผลการบันทึกข้อมูล     โปรแกรมบันทึกข้อมูล
  ตำรับ/ตำรา และบุคลากร 5 กลุ่ม        การสำรวจ ตำรับ/ตำราได้มีการสำรวจเป็นปัจจุบันบุคลากร   5 กลุ่ม         
</t>
  </si>
  <si>
    <t>100 รายการ      เพิ่มขึ้นจำนวน 50 คน           1 คำขอ</t>
  </si>
  <si>
    <t xml:space="preserve">  - ค่าที่พักเจ้าหน้าที่ 2 คน x 900บาท x 2 คืน             </t>
  </si>
  <si>
    <t xml:space="preserve">  - ค่าเบี้ยเลี้ยงเจ้าหน้าที่ วันที่ 13 กุมภาพันธ์ 2556 5 คนx240 บาทx1วัน          </t>
  </si>
  <si>
    <t xml:space="preserve">  -  ค่าเบี้ยเลี้ยงเจ้าหน้าที่ วันที่ 14 กุมภาพันธ์ 2556 20 คนx240 บาทx1วัน              </t>
  </si>
  <si>
    <t xml:space="preserve">   - ค่าเบี้ยเลี้ยงเจ้าหน้าที่ วันที่ 15 กุมภาพันธ์ 2556 11 คนx240 บาทx1วัน                 </t>
  </si>
  <si>
    <t xml:space="preserve">  - ค่าเบี้ยเลี้ยงเจ้าหน้าที่ วันที่ 16 กุมภาพันธ์ 2556 11 คนx240 บาทx1วัน</t>
  </si>
  <si>
    <t xml:space="preserve">ค่าตอบแทนวิทยากรหมอพื้นบ้านในการเป็นสือประชาสัมพันธ์ภูมิปัญญาฯ 1 คนx3วันx400 บาท  </t>
  </si>
  <si>
    <t xml:space="preserve"> - วัสดุอุปกรณ์และส่วนประกอบ ตำรับยาศุขไสยาศน์          </t>
  </si>
  <si>
    <t>ค่าจ้างเหมาจัดบูธ จำนวน 1 บูธ</t>
  </si>
  <si>
    <t>เสื้อประชาสัมพันธ์การจัดงานมหกรรมแพทย์แผนไทยจังหวัดสิงห์บุรี ปี 2563</t>
  </si>
  <si>
    <t xml:space="preserve">  - 12,000 บาท</t>
  </si>
  <si>
    <t xml:space="preserve">6.จัดประชุมคณะกรรมการหมอพื้นบ้านจังหวัดสิงห์บุรี                                                                                                                                                             </t>
  </si>
  <si>
    <t>7.ไวนิลประชาสัมพันธ์   และ VTR</t>
  </si>
  <si>
    <t xml:space="preserve"> 2  แห่ง 
 5 แห่ง   
8 แห่ง  </t>
  </si>
  <si>
    <t>ตำรับยา                บุคลากร 5 กลุ่ม                      คำขอสิทธิในภูมืปัญญาฯ</t>
  </si>
  <si>
    <t xml:space="preserve"> - เจ้าหน้าที่ 
- หมอพื้นบ้าน                               </t>
  </si>
  <si>
    <t xml:space="preserve">5 คน    
1 คน                      
</t>
  </si>
  <si>
    <t xml:space="preserve">  - ค่าอาหารว่างและเครื่องดื่ม 100 คน x 120 บาท       
- ค่าวัสดุจัดพิธีบูชาครู
- ค่าตอบแทนโหราจารย์ประกอบพิธีบูชาครู 1 คน                    
</t>
  </si>
  <si>
    <t xml:space="preserve"> -ค่าเบี้ยประชุม ประธาน1,000 บาท 
- อนุกรรมการ 800 บาทx18คน         
- อาหารว่างและเครื่องดื่ม25บาทx20คน</t>
  </si>
  <si>
    <t xml:space="preserve">          1,000
          14,400
             500          
      </t>
  </si>
  <si>
    <t xml:space="preserve"> -ค่าเบี้ยประชุม ประธาน1,000 บาท
- อนุกรรมการ 800 บาทx22 คน   
- อาหารว่างและเครื่องดื่ม25บาทx24คน       </t>
  </si>
  <si>
    <t>1,000
17,600
600</t>
  </si>
  <si>
    <t xml:space="preserve">         12,000                                                        14,000                 2,000 </t>
  </si>
  <si>
    <t>1.1 โรงพยา
บาลนำร่องในจังหวัดสิงห์บุรี</t>
  </si>
  <si>
    <t>2.1 โรงพยา
บาลในจังหวัดสิงห์บุรี</t>
  </si>
  <si>
    <t>จังหวัดสนับสนุนการดำเนินงานกลุ่มผู้ติดเชื้อในโรงพยาบาล</t>
  </si>
  <si>
    <t>ค่าอาหารว่างและเครื่องดื่ม และค่าพาหนะเดินทาง</t>
  </si>
  <si>
    <t xml:space="preserve">สำนักระบบการ
แพทย์ฉุกเฉิน </t>
  </si>
  <si>
    <t>เจ้าหน้าที่ปฏิบัติ
งานช่วงเทศกาล</t>
  </si>
  <si>
    <t xml:space="preserve"> - ค่าตอบแทนการปฏิบัติงานในวันหยุดราชการของพนักงานขับรถยนต์ จำนวน 5 วัน วันละ 7 ชม.ๆ ละ 60 บาท เป็นเงิน 2,100 บาท
รวมทั้งสิ้น 18,800 บาท X 2 ครั้ง เป็นเงิน 37,600 บาท</t>
  </si>
  <si>
    <t xml:space="preserve"> 1.ค่าอาหารว่าง อาหารกลางวัน และเครื่องดื่ม จำนวน 40 คน x 120 บาท เป็นเงิน  4,800 บาท 
2. ค่าตอบแทนวิทยากร เป็นเงิน 4,200 บาท   
3.ค่าพาหนะเดินทางวิทยากรเป็นเงิน 1,200 บาท                   
4.ค่าที่พักวิทยากร เป็นเงิน 900 บาท รวมเป็นเงิน 11,100 บาท</t>
  </si>
  <si>
    <t xml:space="preserve"> กลุ่มวัยทำงานและผู้สูงอายุที่มารับบริการ ทันต
กรรม</t>
  </si>
  <si>
    <t>-ค่าอาหารกลางวันอาหารว่างและเครื่องดื่ม จำนวน200 คน x 120 บาท</t>
  </si>
  <si>
    <t xml:space="preserve">  -ค่าอาหาร อาหารว่างและเครื่องดื่ม จำนวน 30 คน x120 บาท x 4 ครั้ง   เป็นเงิน  14,000 บาท</t>
  </si>
  <si>
    <t xml:space="preserve">  -ค่าอาหารกลางวัน อาหารว่างและเครื่องดื่ม   
จำนวน 8 คน x 120 บาท x 6 วัน </t>
  </si>
  <si>
    <t xml:space="preserve">    ค่าซ่อมบำรุงรถยนต์ราชการ</t>
  </si>
  <si>
    <t xml:space="preserve">    - กลุ่มงานบริหารทรัพยากรบุคคล  1  คน</t>
  </si>
  <si>
    <t>1. ทีมจังหวัดออกประเมินคลินิกคุณภาพ แต่ละอำเภอ จำนวน 6 อำเภอ  
2. มอบป้ายคลินิกคุณภาพให้อำเภอที่ผ่านเกณฑ์                         
3.สรุปประเมินผล</t>
  </si>
  <si>
    <t>คลินิก
ทันต
กรรม
ทุกแห่ง</t>
  </si>
  <si>
    <t>คลินิกทันต
กรรมผ่านเกณฑ์มาตรฐานร้อยละ 100</t>
  </si>
  <si>
    <t>10,200 บาท</t>
  </si>
  <si>
    <t>อุไรวรรณ</t>
  </si>
  <si>
    <t>บุคลากรสาธารณ
สุขใน รพท./รพช./สสอ./รพ.สต.</t>
  </si>
  <si>
    <t>40
190
65</t>
  </si>
  <si>
    <t>30
12</t>
  </si>
  <si>
    <t>1.ทบทวนคำสั่งคณะกรรมขับเคลื่อนผลงานวิชาการของ สสจ.สิงห์บุรี ปี 2563   
2.จัดประชุมเชิงปฏิบัติการเพื่อพัฒนาองค์ความรู้ในการสร้างผลงานวิชาการ</t>
  </si>
  <si>
    <t>1.3ประชุมผู้รับผิดชอบงานคณะกรรมการตรวจสอบเวชระเบียน</t>
  </si>
  <si>
    <t>1.3ประชุมผุ้รับผิดชอบงานจัดทำแผนค่าเสื่อม             
- ประชุมติดตามการดำเนินงานงบค่าเสื่อม</t>
  </si>
  <si>
    <t>1.5ทบทวนคำสั่งคณะกรรมการ                   - จัดประชุม 4 ครั้ง /ปี        
   -ร่างเกณฑ์จัดสรร-ปรับเกณฑ์                 - ติดตามงบประมาณ 2 ครั้ง</t>
  </si>
  <si>
    <t>พบส.ประกันและผู้รับผิด
ชอบ</t>
  </si>
  <si>
    <t xml:space="preserve"> 1.ประสาน รพ.ทุกแห่งจัดทำแผนการเงิน (planfin) ปีละ 2 ครั้ง ประกอบด้วย
1.1 แผนประมาณการรายได้-ควบคุมค่าใช้จ่าย
1.2 แผนการจัดซื้อยา เวชภัณฑ์วัสดุการแพทย์ วัสดุวิทยาศาสตร์และการแพทย์
1.3.แผนการจัดซื้อวัสดุอื่น
</t>
  </si>
  <si>
    <t xml:space="preserve"> 2.CFO/COO อำเภอ เห็นชอบ
 3.CFO/COO จังหวัด เห็นชอบ
 4.คณะกรรมการวางแผนและประเมินผลการสาธารณสุขจังหวัดสิงห์บุรี(กวป.) เห็นชอบ
 5.เสนอนพ.สสจ.เห็นชอบ
 6.ผู้ตรวจราชการกระทรวงสาธารณสุขอนุมัติแผน</t>
  </si>
  <si>
    <t>เพื่อให้หน่วยบริการสาธารณสุขในสังกัดสำนักงานสาธารณสุขจังหวัดสิงห์บุรีมีการใช้จ่ายงบประมาณการรักษาพยาบาลมีประสิทธิภาพ คุณภาพตามมาตรฐาน</t>
  </si>
  <si>
    <t>4. พิมพ์บัตรประกันสุขภาพแรงงานต่างด้าว</t>
  </si>
  <si>
    <t xml:space="preserve"> (2)
ตัวชี้วัดยุทธศาสตร์(KRI)</t>
  </si>
  <si>
    <t>(3)
แผนงาน</t>
  </si>
  <si>
    <t xml:space="preserve">(4) 
ตัวชี้วัดแผนงาน (KPI) </t>
  </si>
  <si>
    <t>(5) 
เป้าหมาย</t>
  </si>
  <si>
    <t xml:space="preserve">
CHIEF</t>
  </si>
  <si>
    <t>เด็ก 0-5ปี สูงดีสมส่วน และส่วนสูงเฉลี่ยที่อายุ 5 ปี (เด็ก 0-5 ปี ทั้งหมด 8,008)</t>
  </si>
  <si>
    <t>เด็กอายุ 6-14ปี สูงดีสมส่วน(25,495คน)</t>
  </si>
  <si>
    <t>ลด.อัตราการคลอดมีชีพ ในหญิงอายุ 15-19 ปี (หญิงอายุ 15-19 ปี 5,034คน)</t>
  </si>
  <si>
    <t>ระดับความสำเร็จการขับเคลื่อนกิจกรรม To be number One
(ทุกคบสอ.)</t>
  </si>
  <si>
    <t>เจ้าหน้าที่สาธารณสุขจังหวัดสิงห์บุรี รักษ์สุขภาพ "เดิน วิ่ง ปั่น ทำความสะอาด - เก็บเมล็ดพันธุ์ (Exercise For Clean Environment)"</t>
  </si>
  <si>
    <t>(2)
,(4)</t>
  </si>
  <si>
    <t xml:space="preserve">ประชากรเหญิงที่มี   อายุ 30-60 ปี มีการรับรู้ด้านสุขภาพและ Self Mornitoring การป้องกันโรคงมะเร็ง เต้านม </t>
  </si>
  <si>
    <t xml:space="preserve">ลดอัตราอุบัติการณ์โรคมะเร็งเต้านมลดลง  (กลุ่มเป้าหมาย ผู้หญิง 30-70 ปี) </t>
  </si>
  <si>
    <t xml:space="preserve">มีระบบรับแจ้งข่าว/ป่วย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(การดำเนินงานและการพัฒนาระบบรับแจ้งข่าวสำรวจการใช้สารเคมีทางการเกษตร 3 ชนิด(พาราควอต คลอไพริฟอส ไกลโฟเสต) โดยประชาชน/อสม. ผ่าน Mobile Application ไปยังหน่วยบริการสุขภาพ (รพ.สต.,รพช.,รพท.)    </t>
  </si>
  <si>
    <t>(12)ผู้รับ
ผิดชอบ</t>
  </si>
  <si>
    <t xml:space="preserve">เพิ่มการเข้าถึงการบริการการแพทย์ฉุกเฉินไม่น้อยกว่าร้อยละ 10 
(ปี 2562 ทั้งหมด 4,701 ปฎิบัติการ)
</t>
  </si>
  <si>
    <t>ลดความแออัดในห้องฉุกเฉิน ผู้ป่วยที่ไม่ฉุกเฉินในห้องฉุกเฉิน ระดับ 4 และ 5 (Non – Trauma) ลดลงร้อยละ 10 
(ผู้ป่วยคาดประมาณทั้งหมด…10,1045 ราย)</t>
  </si>
  <si>
    <t>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
(ผู้ป่วยคาดประมาณทั้งหมด 5,015 ราย)</t>
  </si>
  <si>
    <t xml:space="preserve">ผู้ป่วยมะเร็งเต้านม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(ผู้ป่วยมะเร็งเต้านม คาดประมาณ  83 คน ) 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</si>
  <si>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1ปี(Retention Rate) </t>
  </si>
  <si>
    <t xml:space="preserve">จำนวนผู้ป่วยกลุ่มเสี่ยงก่อความรุนแรงที่ได้รับการประเมิน การบำบัดรักษาและได้รับการจำหน่ายทั้งหมดในปีงบประมาณ พ.ศ. 2562  รอเป้าหมายจากกระทรวง
</t>
  </si>
  <si>
    <t>2.ระดับความสำเร็จของการดำเนินงาน
ลดความแออัด
และลดระยะเวลา
รอคอย</t>
  </si>
  <si>
    <t>15โครงการพัฒนาเครือข่ายกำลังคนด้านสุขภาพ และ 
อสม.(สธ.)</t>
  </si>
  <si>
    <t>KPI 15 ร้อยละของผู้ป่วย กลุ่มเป้าหมายที่ได้รับการดูแลจาก อสม. หมอประจำบ้านมีคุณภาพชีวิตที่ดี</t>
  </si>
  <si>
    <r>
      <t xml:space="preserve">Data
base
</t>
    </r>
    <r>
      <rPr>
        <b/>
        <sz val="14"/>
        <rFont val="TH SarabunPSK"/>
        <family val="2"/>
      </rPr>
      <t>(43แฟ้ม)</t>
    </r>
  </si>
  <si>
    <t>(1) ยุทธ
ศาสตร์</t>
  </si>
  <si>
    <t>(1) 
ยุทธ
ศาสตร์</t>
  </si>
  <si>
    <t>(12)
ผู้รับผิดชอบ</t>
  </si>
  <si>
    <t xml:space="preserve"> (2)   
แผนงาน</t>
  </si>
  <si>
    <t xml:space="preserve">           (8)             กิจกรรมสำคัญ</t>
  </si>
  <si>
    <t>(1) 
ยุทธศาสตร์</t>
  </si>
  <si>
    <t xml:space="preserve"> (2)
แผนงาน</t>
  </si>
  <si>
    <t xml:space="preserve">     พ.ย.61     ก.พ.62     พ.ค.62      ส.ค.62</t>
  </si>
  <si>
    <t>ลดการเสียชีวิตของผู้ป่วยวิกฤติฉุกเฉิน ภายใน 24 ชม. ใน โรงพยาบาล ระดับ S, M1 (ทั้งที่ ERและ Admit)
(ผู้ป่วยวิกฤติคาดประมาณ ปี 2563จำนวน   1,076 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</si>
</sst>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#,##0.000"/>
    <numFmt numFmtId="188" formatCode="_-* #,##0_-;\-* #,##0_-;_-* &quot;-&quot;??_-;_-@_-"/>
    <numFmt numFmtId="189" formatCode="_(* #,##0_);_(* \(#,##0\);_(* &quot;-&quot;??_);_(@_)"/>
    <numFmt numFmtId="190" formatCode="mmmyy"/>
    <numFmt numFmtId="191" formatCode="#,##0_ ;\-#,##0\ "/>
  </numFmts>
  <fonts count="76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  <font>
      <b/>
      <sz val="22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b/>
      <sz val="11"/>
      <color theme="1"/>
      <name val="TH SarabunPSK"/>
      <family val="2"/>
    </font>
    <font>
      <b/>
      <sz val="16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4"/>
      <color rgb="FFFF0000"/>
      <name val="Wingdings"/>
      <charset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1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  <font>
      <sz val="11"/>
      <color rgb="FF9C0006"/>
      <name val="Tahoma"/>
      <family val="2"/>
      <charset val="222"/>
      <scheme val="minor"/>
    </font>
    <font>
      <sz val="11"/>
      <color rgb="FF000000"/>
      <name val="Tahoma"/>
      <family val="2"/>
    </font>
    <font>
      <sz val="11"/>
      <color theme="1"/>
      <name val="Tahoma"/>
      <family val="2"/>
      <scheme val="minor"/>
    </font>
    <font>
      <u/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PSK"/>
      <family val="2"/>
    </font>
    <font>
      <sz val="11"/>
      <color theme="1"/>
      <name val="TH SarabunIT๙"/>
      <family val="2"/>
    </font>
    <font>
      <b/>
      <u/>
      <sz val="14"/>
      <name val="TH SarabunPSK"/>
      <family val="2"/>
    </font>
    <font>
      <u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sz val="10"/>
      <color theme="1"/>
      <name val="TH SarabunPSK"/>
      <family val="2"/>
    </font>
    <font>
      <sz val="14"/>
      <color rgb="FF0000FF"/>
      <name val="TH SarabunPSK"/>
      <family val="2"/>
    </font>
    <font>
      <sz val="12"/>
      <color rgb="FFFF0000"/>
      <name val="TH SarabunPSK"/>
      <family val="2"/>
    </font>
    <font>
      <sz val="14"/>
      <color indexed="8"/>
      <name val="TH SarabunPSK"/>
      <family val="2"/>
    </font>
    <font>
      <b/>
      <sz val="14"/>
      <color rgb="FFFF000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H SarabunPSK"/>
      <family val="2"/>
    </font>
    <font>
      <sz val="10"/>
      <name val="TH SarabunPSK"/>
      <family val="2"/>
    </font>
    <font>
      <sz val="12"/>
      <color rgb="FF000000"/>
      <name val="TH SarabunPSK"/>
      <family val="2"/>
    </font>
    <font>
      <b/>
      <sz val="12"/>
      <color theme="8" tint="-0.499984740745262"/>
      <name val="Tahoma"/>
      <family val="2"/>
      <scheme val="minor"/>
    </font>
    <font>
      <b/>
      <u/>
      <sz val="12"/>
      <color theme="8" tint="-0.499984740745262"/>
      <name val="Tahoma"/>
      <family val="2"/>
      <scheme val="minor"/>
    </font>
    <font>
      <sz val="16"/>
      <color theme="1"/>
      <name val="Tahoma"/>
      <family val="2"/>
      <scheme val="minor"/>
    </font>
    <font>
      <sz val="9"/>
      <color rgb="FF000000"/>
      <name val="Verdana"/>
      <family val="2"/>
    </font>
    <font>
      <b/>
      <sz val="20"/>
      <color rgb="FF000000"/>
      <name val="TH SarabunPSK"/>
      <family val="2"/>
    </font>
    <font>
      <b/>
      <sz val="20"/>
      <color theme="1"/>
      <name val="TH SarabunPSK"/>
      <family val="2"/>
    </font>
    <font>
      <u/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charset val="222"/>
      <scheme val="minor"/>
    </font>
    <font>
      <sz val="13"/>
      <color theme="1"/>
      <name val="TH SarabunPSK"/>
      <family val="2"/>
    </font>
    <font>
      <sz val="12"/>
      <color indexed="8"/>
      <name val="TH SarabunPSK"/>
      <family val="2"/>
    </font>
    <font>
      <sz val="8"/>
      <color theme="1"/>
      <name val="TH SarabunPSK"/>
      <family val="2"/>
    </font>
    <font>
      <sz val="11"/>
      <color theme="1"/>
      <name val="Tahoma"/>
      <family val="2"/>
      <scheme val="major"/>
    </font>
    <font>
      <sz val="14"/>
      <color theme="1"/>
      <name val="Angsana New"/>
      <family val="1"/>
    </font>
  </fonts>
  <fills count="2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8AF86C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3" fillId="0" borderId="0"/>
    <xf numFmtId="43" fontId="23" fillId="0" borderId="0" applyFont="0" applyFill="0" applyBorder="0" applyAlignment="0" applyProtection="0"/>
    <xf numFmtId="0" fontId="40" fillId="17" borderId="0" applyNumberFormat="0" applyBorder="0" applyAlignment="0" applyProtection="0"/>
    <xf numFmtId="0" fontId="41" fillId="0" borderId="0"/>
    <xf numFmtId="0" fontId="3" fillId="0" borderId="0"/>
    <xf numFmtId="0" fontId="42" fillId="0" borderId="0"/>
  </cellStyleXfs>
  <cellXfs count="882">
    <xf numFmtId="0" fontId="0" fillId="0" borderId="0" xfId="0"/>
    <xf numFmtId="0" fontId="4" fillId="0" borderId="0" xfId="0" applyFont="1" applyAlignment="1">
      <alignment vertical="top" wrapText="1"/>
    </xf>
    <xf numFmtId="2" fontId="5" fillId="1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8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13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1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2" fontId="5" fillId="11" borderId="4" xfId="1" applyNumberFormat="1" applyFont="1" applyFill="1" applyBorder="1" applyAlignment="1">
      <alignment horizontal="center" vertical="top" wrapText="1"/>
    </xf>
    <xf numFmtId="2" fontId="16" fillId="2" borderId="5" xfId="1" applyNumberFormat="1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2" fontId="5" fillId="11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quotePrefix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0" fillId="14" borderId="1" xfId="0" applyFill="1" applyBorder="1" applyAlignment="1">
      <alignment vertical="top" wrapText="1"/>
    </xf>
    <xf numFmtId="2" fontId="5" fillId="11" borderId="1" xfId="1" applyNumberFormat="1" applyFont="1" applyFill="1" applyBorder="1" applyAlignment="1">
      <alignment horizontal="center" vertical="top" wrapText="1"/>
    </xf>
    <xf numFmtId="2" fontId="5" fillId="3" borderId="1" xfId="1" applyNumberFormat="1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2" fontId="5" fillId="11" borderId="1" xfId="1" applyNumberFormat="1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12" borderId="1" xfId="0" applyFont="1" applyFill="1" applyBorder="1" applyAlignment="1">
      <alignment vertical="top"/>
    </xf>
    <xf numFmtId="0" fontId="4" fillId="12" borderId="0" xfId="0" applyFont="1" applyFill="1" applyAlignment="1">
      <alignment vertical="top"/>
    </xf>
    <xf numFmtId="0" fontId="4" fillId="12" borderId="0" xfId="0" applyFont="1" applyFill="1" applyAlignment="1">
      <alignment vertical="top" wrapText="1"/>
    </xf>
    <xf numFmtId="0" fontId="20" fillId="12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2" fontId="14" fillId="0" borderId="5" xfId="1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2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2" fontId="4" fillId="0" borderId="6" xfId="0" applyNumberFormat="1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187" fontId="4" fillId="0" borderId="1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2" fontId="14" fillId="0" borderId="1" xfId="1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4" fillId="15" borderId="1" xfId="0" applyFont="1" applyFill="1" applyBorder="1" applyAlignment="1">
      <alignment vertical="top" wrapText="1"/>
    </xf>
    <xf numFmtId="0" fontId="4" fillId="8" borderId="6" xfId="0" applyFont="1" applyFill="1" applyBorder="1" applyAlignment="1">
      <alignment vertical="top" wrapText="1"/>
    </xf>
    <xf numFmtId="0" fontId="28" fillId="0" borderId="0" xfId="0" applyFont="1" applyAlignment="1">
      <alignment vertical="center" wrapText="1"/>
    </xf>
    <xf numFmtId="0" fontId="28" fillId="0" borderId="12" xfId="0" applyFont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30" fillId="12" borderId="1" xfId="0" applyFont="1" applyFill="1" applyBorder="1" applyAlignment="1">
      <alignment vertical="top" wrapText="1"/>
    </xf>
    <xf numFmtId="0" fontId="30" fillId="12" borderId="1" xfId="0" applyFont="1" applyFill="1" applyBorder="1" applyAlignment="1">
      <alignment horizontal="center" vertical="top" wrapText="1"/>
    </xf>
    <xf numFmtId="0" fontId="30" fillId="12" borderId="5" xfId="0" applyFont="1" applyFill="1" applyBorder="1" applyAlignment="1">
      <alignment vertical="top" wrapText="1"/>
    </xf>
    <xf numFmtId="0" fontId="29" fillId="12" borderId="1" xfId="0" applyFont="1" applyFill="1" applyBorder="1"/>
    <xf numFmtId="0" fontId="31" fillId="12" borderId="1" xfId="0" applyFont="1" applyFill="1" applyBorder="1" applyAlignment="1">
      <alignment horizontal="center" vertical="top" wrapText="1"/>
    </xf>
    <xf numFmtId="0" fontId="30" fillId="12" borderId="0" xfId="0" applyFont="1" applyFill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vertical="center" wrapText="1"/>
    </xf>
    <xf numFmtId="0" fontId="30" fillId="0" borderId="0" xfId="0" applyFont="1" applyFill="1" applyAlignment="1">
      <alignment vertical="top"/>
    </xf>
    <xf numFmtId="0" fontId="3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6" fillId="12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29" fillId="12" borderId="1" xfId="0" applyFont="1" applyFill="1" applyBorder="1" applyAlignment="1">
      <alignment vertical="top" wrapText="1"/>
    </xf>
    <xf numFmtId="0" fontId="0" fillId="15" borderId="0" xfId="0" applyFill="1" applyAlignment="1">
      <alignment vertical="top" wrapText="1"/>
    </xf>
    <xf numFmtId="0" fontId="4" fillId="15" borderId="6" xfId="0" applyFont="1" applyFill="1" applyBorder="1" applyAlignment="1">
      <alignment vertical="top" wrapText="1"/>
    </xf>
    <xf numFmtId="0" fontId="4" fillId="15" borderId="3" xfId="0" applyFont="1" applyFill="1" applyBorder="1" applyAlignment="1">
      <alignment vertical="top" wrapText="1"/>
    </xf>
    <xf numFmtId="0" fontId="4" fillId="15" borderId="4" xfId="0" applyFont="1" applyFill="1" applyBorder="1" applyAlignment="1">
      <alignment vertical="top" wrapText="1"/>
    </xf>
    <xf numFmtId="0" fontId="4" fillId="15" borderId="13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0" fontId="30" fillId="0" borderId="1" xfId="0" applyFont="1" applyFill="1" applyBorder="1" applyAlignment="1">
      <alignment horizontal="center" vertical="top"/>
    </xf>
    <xf numFmtId="0" fontId="29" fillId="0" borderId="0" xfId="0" applyFont="1" applyFill="1" applyAlignment="1">
      <alignment vertical="top"/>
    </xf>
    <xf numFmtId="0" fontId="30" fillId="0" borderId="1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vertical="top" wrapText="1"/>
    </xf>
    <xf numFmtId="0" fontId="30" fillId="0" borderId="6" xfId="0" applyFont="1" applyFill="1" applyBorder="1" applyAlignment="1">
      <alignment vertical="top" wrapText="1"/>
    </xf>
    <xf numFmtId="0" fontId="29" fillId="0" borderId="1" xfId="0" applyFont="1" applyFill="1" applyBorder="1"/>
    <xf numFmtId="0" fontId="36" fillId="0" borderId="1" xfId="0" applyFont="1" applyFill="1" applyBorder="1" applyAlignment="1">
      <alignment vertical="top" wrapText="1"/>
    </xf>
    <xf numFmtId="0" fontId="30" fillId="0" borderId="0" xfId="0" applyFont="1" applyFill="1" applyAlignment="1">
      <alignment vertical="top" wrapText="1"/>
    </xf>
    <xf numFmtId="3" fontId="30" fillId="0" borderId="1" xfId="0" applyNumberFormat="1" applyFont="1" applyFill="1" applyBorder="1" applyAlignment="1">
      <alignment horizontal="center" vertical="top" wrapText="1"/>
    </xf>
    <xf numFmtId="0" fontId="30" fillId="15" borderId="1" xfId="0" applyFont="1" applyFill="1" applyBorder="1" applyAlignment="1">
      <alignment vertical="top" wrapText="1"/>
    </xf>
    <xf numFmtId="0" fontId="4" fillId="12" borderId="1" xfId="0" quotePrefix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3" fontId="4" fillId="8" borderId="6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2" fontId="19" fillId="0" borderId="1" xfId="0" applyNumberFormat="1" applyFont="1" applyFill="1" applyBorder="1" applyAlignment="1">
      <alignment horizontal="center" vertical="top" wrapText="1"/>
    </xf>
    <xf numFmtId="188" fontId="4" fillId="12" borderId="1" xfId="2" applyNumberFormat="1" applyFont="1" applyFill="1" applyBorder="1" applyAlignment="1">
      <alignment horizontal="center" vertical="top" wrapText="1"/>
    </xf>
    <xf numFmtId="188" fontId="4" fillId="12" borderId="1" xfId="2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30" fillId="15" borderId="6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/>
    </xf>
    <xf numFmtId="0" fontId="4" fillId="5" borderId="0" xfId="0" applyFont="1" applyFill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0" fontId="4" fillId="16" borderId="1" xfId="0" applyFont="1" applyFill="1" applyBorder="1" applyAlignment="1">
      <alignment vertical="top" wrapText="1"/>
    </xf>
    <xf numFmtId="0" fontId="4" fillId="16" borderId="1" xfId="0" applyFont="1" applyFill="1" applyBorder="1" applyAlignment="1">
      <alignment vertical="top"/>
    </xf>
    <xf numFmtId="0" fontId="4" fillId="16" borderId="1" xfId="0" applyFont="1" applyFill="1" applyBorder="1" applyAlignment="1">
      <alignment horizontal="center" vertical="top"/>
    </xf>
    <xf numFmtId="0" fontId="4" fillId="16" borderId="1" xfId="0" applyFont="1" applyFill="1" applyBorder="1" applyAlignment="1">
      <alignment horizontal="left" vertical="top" wrapText="1"/>
    </xf>
    <xf numFmtId="0" fontId="30" fillId="16" borderId="1" xfId="0" applyFont="1" applyFill="1" applyBorder="1" applyAlignment="1">
      <alignment vertical="top"/>
    </xf>
    <xf numFmtId="0" fontId="30" fillId="16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2" fontId="30" fillId="0" borderId="1" xfId="0" applyNumberFormat="1" applyFont="1" applyFill="1" applyBorder="1" applyAlignment="1">
      <alignment vertical="top" wrapText="1"/>
    </xf>
    <xf numFmtId="3" fontId="29" fillId="0" borderId="1" xfId="0" applyNumberFormat="1" applyFont="1" applyFill="1" applyBorder="1" applyAlignment="1">
      <alignment vertical="top"/>
    </xf>
    <xf numFmtId="1" fontId="30" fillId="0" borderId="1" xfId="0" applyNumberFormat="1" applyFont="1" applyFill="1" applyBorder="1" applyAlignment="1">
      <alignment vertical="top" wrapText="1"/>
    </xf>
    <xf numFmtId="1" fontId="30" fillId="0" borderId="1" xfId="0" applyNumberFormat="1" applyFont="1" applyFill="1" applyBorder="1" applyAlignment="1">
      <alignment vertical="top"/>
    </xf>
    <xf numFmtId="0" fontId="4" fillId="12" borderId="1" xfId="0" quotePrefix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12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1" fontId="4" fillId="1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top" wrapText="1"/>
    </xf>
    <xf numFmtId="2" fontId="14" fillId="2" borderId="5" xfId="1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12" borderId="1" xfId="0" applyFont="1" applyFill="1" applyBorder="1"/>
    <xf numFmtId="2" fontId="14" fillId="12" borderId="1" xfId="1" applyNumberFormat="1" applyFont="1" applyFill="1" applyBorder="1" applyAlignment="1">
      <alignment horizontal="center" vertical="top" wrapText="1"/>
    </xf>
    <xf numFmtId="0" fontId="38" fillId="9" borderId="1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43" fontId="9" fillId="0" borderId="1" xfId="2" applyFont="1" applyBorder="1" applyAlignment="1">
      <alignment horizontal="center" vertical="top" wrapText="1"/>
    </xf>
    <xf numFmtId="43" fontId="9" fillId="9" borderId="1" xfId="2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33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vertical="top" wrapText="1"/>
    </xf>
    <xf numFmtId="0" fontId="11" fillId="1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Fill="1" applyBorder="1" applyAlignment="1">
      <alignment wrapText="1"/>
    </xf>
    <xf numFmtId="0" fontId="30" fillId="0" borderId="0" xfId="0" applyFont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 vertical="top" wrapText="1"/>
    </xf>
    <xf numFmtId="188" fontId="6" fillId="0" borderId="1" xfId="2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4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vertical="top" wrapText="1"/>
    </xf>
    <xf numFmtId="188" fontId="7" fillId="7" borderId="1" xfId="2" applyNumberFormat="1" applyFont="1" applyFill="1" applyBorder="1" applyAlignment="1">
      <alignment vertical="top" wrapText="1"/>
    </xf>
    <xf numFmtId="0" fontId="4" fillId="0" borderId="0" xfId="0" applyFont="1"/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/>
    <xf numFmtId="0" fontId="44" fillId="0" borderId="0" xfId="0" applyFont="1"/>
    <xf numFmtId="188" fontId="44" fillId="0" borderId="0" xfId="0" applyNumberFormat="1" applyFont="1"/>
    <xf numFmtId="188" fontId="0" fillId="0" borderId="0" xfId="0" applyNumberFormat="1"/>
    <xf numFmtId="0" fontId="7" fillId="11" borderId="1" xfId="0" applyFont="1" applyFill="1" applyBorder="1" applyAlignment="1">
      <alignment horizontal="center" vertical="top" wrapText="1"/>
    </xf>
    <xf numFmtId="0" fontId="7" fillId="13" borderId="1" xfId="0" applyFont="1" applyFill="1" applyBorder="1" applyAlignment="1">
      <alignment vertical="top" wrapText="1"/>
    </xf>
    <xf numFmtId="0" fontId="50" fillId="11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88" fontId="4" fillId="0" borderId="1" xfId="2" applyNumberFormat="1" applyFont="1" applyBorder="1" applyAlignment="1">
      <alignment horizontal="center" vertical="top" wrapText="1"/>
    </xf>
    <xf numFmtId="188" fontId="4" fillId="0" borderId="1" xfId="2" applyNumberFormat="1" applyFont="1" applyBorder="1" applyAlignment="1">
      <alignment vertical="top" wrapText="1"/>
    </xf>
    <xf numFmtId="17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12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188" fontId="4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0" fontId="50" fillId="18" borderId="1" xfId="0" applyFont="1" applyFill="1" applyBorder="1" applyAlignment="1">
      <alignment horizontal="center" vertical="top" wrapText="1"/>
    </xf>
    <xf numFmtId="0" fontId="7" fillId="18" borderId="1" xfId="0" applyFont="1" applyFill="1" applyBorder="1" applyAlignment="1">
      <alignment horizontal="center" vertical="top" wrapText="1"/>
    </xf>
    <xf numFmtId="0" fontId="7" fillId="18" borderId="1" xfId="0" applyFont="1" applyFill="1" applyBorder="1" applyAlignment="1">
      <alignment vertical="top" wrapText="1"/>
    </xf>
    <xf numFmtId="0" fontId="11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vertical="center" wrapText="1"/>
    </xf>
    <xf numFmtId="0" fontId="12" fillId="18" borderId="1" xfId="0" applyFont="1" applyFill="1" applyBorder="1" applyAlignment="1">
      <alignment vertical="center" wrapText="1"/>
    </xf>
    <xf numFmtId="188" fontId="11" fillId="18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0" fillId="2" borderId="1" xfId="0" applyFill="1" applyBorder="1"/>
    <xf numFmtId="0" fontId="4" fillId="0" borderId="1" xfId="0" applyFont="1" applyBorder="1" applyAlignment="1">
      <alignment vertical="top" wrapText="1"/>
    </xf>
    <xf numFmtId="3" fontId="7" fillId="18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1" fontId="44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0" fontId="11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wrapText="1"/>
    </xf>
    <xf numFmtId="1" fontId="11" fillId="10" borderId="1" xfId="0" applyNumberFormat="1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188" fontId="11" fillId="10" borderId="1" xfId="0" applyNumberFormat="1" applyFont="1" applyFill="1" applyBorder="1" applyAlignment="1">
      <alignment vertical="center" wrapText="1"/>
    </xf>
    <xf numFmtId="188" fontId="11" fillId="10" borderId="1" xfId="2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top" wrapText="1"/>
    </xf>
    <xf numFmtId="188" fontId="11" fillId="18" borderId="1" xfId="2" applyNumberFormat="1" applyFont="1" applyFill="1" applyBorder="1" applyAlignment="1">
      <alignment vertical="center" wrapText="1"/>
    </xf>
    <xf numFmtId="0" fontId="18" fillId="0" borderId="0" xfId="0" applyFont="1"/>
    <xf numFmtId="0" fontId="49" fillId="0" borderId="0" xfId="0" applyFont="1"/>
    <xf numFmtId="1" fontId="4" fillId="0" borderId="1" xfId="0" applyNumberFormat="1" applyFont="1" applyBorder="1" applyAlignment="1">
      <alignment horizontal="left" vertical="top" wrapText="1"/>
    </xf>
    <xf numFmtId="0" fontId="49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" fontId="11" fillId="4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top" wrapText="1"/>
    </xf>
    <xf numFmtId="1" fontId="18" fillId="0" borderId="0" xfId="0" applyNumberFormat="1" applyFont="1"/>
    <xf numFmtId="0" fontId="50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vertical="top" wrapText="1"/>
    </xf>
    <xf numFmtId="188" fontId="11" fillId="4" borderId="1" xfId="0" applyNumberFormat="1" applyFont="1" applyFill="1" applyBorder="1" applyAlignment="1">
      <alignment vertical="center" wrapText="1"/>
    </xf>
    <xf numFmtId="43" fontId="11" fillId="4" borderId="1" xfId="2" applyFont="1" applyFill="1" applyBorder="1" applyAlignment="1">
      <alignment vertical="center" wrapText="1"/>
    </xf>
    <xf numFmtId="3" fontId="11" fillId="4" borderId="1" xfId="0" applyNumberFormat="1" applyFont="1" applyFill="1" applyBorder="1" applyAlignment="1">
      <alignment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16" xfId="4" applyFont="1" applyFill="1" applyBorder="1" applyAlignment="1">
      <alignment horizontal="left" vertical="top" wrapText="1"/>
    </xf>
    <xf numFmtId="43" fontId="4" fillId="0" borderId="1" xfId="2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43" fontId="11" fillId="18" borderId="1" xfId="0" applyNumberFormat="1" applyFont="1" applyFill="1" applyBorder="1" applyAlignment="1">
      <alignment vertical="center" wrapText="1"/>
    </xf>
    <xf numFmtId="43" fontId="11" fillId="5" borderId="1" xfId="0" applyNumberFormat="1" applyFont="1" applyFill="1" applyBorder="1" applyAlignment="1">
      <alignment vertical="center" wrapText="1"/>
    </xf>
    <xf numFmtId="188" fontId="11" fillId="4" borderId="1" xfId="2" applyNumberFormat="1" applyFont="1" applyFill="1" applyBorder="1" applyAlignment="1">
      <alignment vertical="center" wrapText="1"/>
    </xf>
    <xf numFmtId="188" fontId="4" fillId="0" borderId="1" xfId="2" applyNumberFormat="1" applyFont="1" applyFill="1" applyBorder="1" applyAlignment="1">
      <alignment vertical="top" wrapText="1"/>
    </xf>
    <xf numFmtId="0" fontId="4" fillId="0" borderId="1" xfId="4" applyFont="1" applyFill="1" applyBorder="1" applyAlignment="1">
      <alignment horizontal="left" vertical="top" wrapText="1"/>
    </xf>
    <xf numFmtId="1" fontId="4" fillId="0" borderId="1" xfId="2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vertical="top" wrapText="1"/>
    </xf>
    <xf numFmtId="0" fontId="7" fillId="10" borderId="1" xfId="0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7" fillId="13" borderId="1" xfId="0" applyFont="1" applyFill="1" applyBorder="1" applyAlignment="1">
      <alignment horizontal="center" vertical="top" wrapText="1"/>
    </xf>
    <xf numFmtId="188" fontId="11" fillId="2" borderId="2" xfId="0" applyNumberFormat="1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43" fontId="4" fillId="0" borderId="1" xfId="2" applyFont="1" applyBorder="1" applyAlignment="1">
      <alignment vertical="top" wrapText="1"/>
    </xf>
    <xf numFmtId="2" fontId="6" fillId="0" borderId="1" xfId="1" applyNumberFormat="1" applyFont="1" applyFill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top" wrapText="1"/>
    </xf>
    <xf numFmtId="190" fontId="4" fillId="0" borderId="1" xfId="0" applyNumberFormat="1" applyFont="1" applyBorder="1" applyAlignment="1">
      <alignment vertical="top" wrapText="1"/>
    </xf>
    <xf numFmtId="49" fontId="4" fillId="0" borderId="1" xfId="2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90" fontId="4" fillId="0" borderId="1" xfId="0" applyNumberFormat="1" applyFont="1" applyFill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center" wrapText="1"/>
    </xf>
    <xf numFmtId="0" fontId="11" fillId="18" borderId="6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top" wrapText="1"/>
    </xf>
    <xf numFmtId="0" fontId="11" fillId="10" borderId="2" xfId="0" applyFont="1" applyFill="1" applyBorder="1" applyAlignment="1">
      <alignment vertical="center" wrapText="1"/>
    </xf>
    <xf numFmtId="0" fontId="12" fillId="10" borderId="2" xfId="0" applyFont="1" applyFill="1" applyBorder="1" applyAlignment="1">
      <alignment vertical="center" wrapText="1"/>
    </xf>
    <xf numFmtId="188" fontId="11" fillId="2" borderId="1" xfId="2" applyNumberFormat="1" applyFont="1" applyFill="1" applyBorder="1" applyAlignment="1">
      <alignment vertical="center" wrapText="1"/>
    </xf>
    <xf numFmtId="3" fontId="0" fillId="2" borderId="1" xfId="0" applyNumberFormat="1" applyFill="1" applyBorder="1"/>
    <xf numFmtId="0" fontId="45" fillId="0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0" fontId="6" fillId="7" borderId="1" xfId="4" applyFont="1" applyFill="1" applyBorder="1" applyAlignment="1">
      <alignment vertical="top" wrapText="1"/>
    </xf>
    <xf numFmtId="0" fontId="53" fillId="7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 wrapText="1"/>
    </xf>
    <xf numFmtId="2" fontId="6" fillId="7" borderId="1" xfId="1" applyNumberFormat="1" applyFont="1" applyFill="1" applyBorder="1" applyAlignment="1">
      <alignment horizontal="left" vertical="top" wrapText="1"/>
    </xf>
    <xf numFmtId="49" fontId="4" fillId="7" borderId="1" xfId="0" applyNumberFormat="1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vertical="top" wrapText="1"/>
    </xf>
    <xf numFmtId="0" fontId="4" fillId="7" borderId="1" xfId="0" quotePrefix="1" applyFont="1" applyFill="1" applyBorder="1" applyAlignment="1">
      <alignment horizontal="left" vertical="top" wrapText="1"/>
    </xf>
    <xf numFmtId="3" fontId="4" fillId="7" borderId="1" xfId="0" applyNumberFormat="1" applyFont="1" applyFill="1" applyBorder="1" applyAlignment="1">
      <alignment horizontal="left" vertical="top" wrapText="1"/>
    </xf>
    <xf numFmtId="190" fontId="4" fillId="7" borderId="1" xfId="0" applyNumberFormat="1" applyFont="1" applyFill="1" applyBorder="1" applyAlignment="1">
      <alignment horizontal="left" vertical="top" wrapText="1"/>
    </xf>
    <xf numFmtId="0" fontId="4" fillId="7" borderId="1" xfId="0" quotePrefix="1" applyFont="1" applyFill="1" applyBorder="1" applyAlignment="1">
      <alignment horizontal="center" vertical="top" wrapText="1"/>
    </xf>
    <xf numFmtId="0" fontId="4" fillId="7" borderId="1" xfId="0" quotePrefix="1" applyFont="1" applyFill="1" applyBorder="1" applyAlignment="1">
      <alignment vertical="top" wrapText="1"/>
    </xf>
    <xf numFmtId="3" fontId="4" fillId="7" borderId="1" xfId="0" applyNumberFormat="1" applyFont="1" applyFill="1" applyBorder="1" applyAlignment="1">
      <alignment horizontal="center" vertical="top" wrapText="1"/>
    </xf>
    <xf numFmtId="3" fontId="4" fillId="7" borderId="1" xfId="0" applyNumberFormat="1" applyFont="1" applyFill="1" applyBorder="1" applyAlignment="1">
      <alignment vertical="top" wrapText="1"/>
    </xf>
    <xf numFmtId="0" fontId="45" fillId="7" borderId="1" xfId="0" applyFont="1" applyFill="1" applyBorder="1" applyAlignment="1">
      <alignment horizontal="left" vertical="top" wrapText="1"/>
    </xf>
    <xf numFmtId="43" fontId="4" fillId="7" borderId="1" xfId="2" applyFont="1" applyFill="1" applyBorder="1" applyAlignment="1">
      <alignment vertical="top" wrapText="1"/>
    </xf>
    <xf numFmtId="2" fontId="4" fillId="7" borderId="1" xfId="0" applyNumberFormat="1" applyFont="1" applyFill="1" applyBorder="1" applyAlignment="1">
      <alignment vertical="top" wrapText="1"/>
    </xf>
    <xf numFmtId="2" fontId="4" fillId="7" borderId="1" xfId="0" applyNumberFormat="1" applyFont="1" applyFill="1" applyBorder="1" applyAlignment="1">
      <alignment horizontal="center" vertical="top" wrapText="1"/>
    </xf>
    <xf numFmtId="43" fontId="4" fillId="7" borderId="1" xfId="0" applyNumberFormat="1" applyFont="1" applyFill="1" applyBorder="1" applyAlignment="1">
      <alignment vertical="top" wrapText="1"/>
    </xf>
    <xf numFmtId="1" fontId="4" fillId="7" borderId="1" xfId="0" applyNumberFormat="1" applyFont="1" applyFill="1" applyBorder="1" applyAlignment="1">
      <alignment horizontal="left" vertical="top" wrapText="1"/>
    </xf>
    <xf numFmtId="0" fontId="19" fillId="7" borderId="1" xfId="0" applyFont="1" applyFill="1" applyBorder="1" applyAlignment="1">
      <alignment horizontal="left" vertical="top" wrapText="1"/>
    </xf>
    <xf numFmtId="3" fontId="11" fillId="5" borderId="1" xfId="0" applyNumberFormat="1" applyFont="1" applyFill="1" applyBorder="1" applyAlignment="1">
      <alignment vertical="center" wrapText="1"/>
    </xf>
    <xf numFmtId="190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/>
    <xf numFmtId="49" fontId="4" fillId="12" borderId="1" xfId="0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left" vertical="top" wrapText="1" shrinkToFit="1"/>
    </xf>
    <xf numFmtId="49" fontId="4" fillId="7" borderId="1" xfId="0" applyNumberFormat="1" applyFont="1" applyFill="1" applyBorder="1" applyAlignment="1">
      <alignment vertical="top" wrapText="1"/>
    </xf>
    <xf numFmtId="188" fontId="4" fillId="7" borderId="1" xfId="0" applyNumberFormat="1" applyFont="1" applyFill="1" applyBorder="1" applyAlignment="1">
      <alignment vertical="top" wrapText="1"/>
    </xf>
    <xf numFmtId="188" fontId="12" fillId="5" borderId="1" xfId="2" applyNumberFormat="1" applyFont="1" applyFill="1" applyBorder="1" applyAlignment="1">
      <alignment vertical="center" wrapText="1"/>
    </xf>
    <xf numFmtId="2" fontId="19" fillId="0" borderId="1" xfId="0" applyNumberFormat="1" applyFont="1" applyBorder="1" applyAlignment="1">
      <alignment vertical="top" wrapText="1"/>
    </xf>
    <xf numFmtId="188" fontId="4" fillId="5" borderId="1" xfId="0" applyNumberFormat="1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top" wrapText="1"/>
    </xf>
    <xf numFmtId="17" fontId="4" fillId="0" borderId="1" xfId="0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left" vertical="top" wrapText="1"/>
    </xf>
    <xf numFmtId="43" fontId="6" fillId="0" borderId="1" xfId="2" applyFont="1" applyFill="1" applyBorder="1" applyAlignment="1">
      <alignment horizontal="center" vertical="top" wrapText="1" shrinkToFit="1"/>
    </xf>
    <xf numFmtId="49" fontId="6" fillId="0" borderId="1" xfId="1" applyNumberFormat="1" applyFont="1" applyFill="1" applyBorder="1" applyAlignment="1">
      <alignment horizontal="center" vertical="top" wrapText="1" shrinkToFit="1"/>
    </xf>
    <xf numFmtId="2" fontId="5" fillId="0" borderId="1" xfId="1" applyNumberFormat="1" applyFont="1" applyFill="1" applyBorder="1" applyAlignment="1">
      <alignment horizontal="left" vertical="top" wrapText="1" shrinkToFit="1"/>
    </xf>
    <xf numFmtId="2" fontId="5" fillId="0" borderId="1" xfId="1" applyNumberFormat="1" applyFont="1" applyFill="1" applyBorder="1" applyAlignment="1">
      <alignment horizontal="left" vertical="top" wrapText="1"/>
    </xf>
    <xf numFmtId="1" fontId="6" fillId="0" borderId="1" xfId="1" applyNumberFormat="1" applyFont="1" applyFill="1" applyBorder="1" applyAlignment="1">
      <alignment horizontal="center" vertical="top" wrapText="1"/>
    </xf>
    <xf numFmtId="43" fontId="6" fillId="0" borderId="1" xfId="2" applyFont="1" applyFill="1" applyBorder="1" applyAlignment="1">
      <alignment vertical="top" wrapText="1" shrinkToFit="1"/>
    </xf>
    <xf numFmtId="188" fontId="7" fillId="0" borderId="1" xfId="2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89" fontId="4" fillId="0" borderId="1" xfId="2" applyNumberFormat="1" applyFont="1" applyFill="1" applyBorder="1" applyAlignment="1">
      <alignment vertical="top" wrapText="1"/>
    </xf>
    <xf numFmtId="0" fontId="45" fillId="0" borderId="1" xfId="4" applyFont="1" applyFill="1" applyBorder="1" applyAlignment="1">
      <alignment vertical="top" wrapText="1"/>
    </xf>
    <xf numFmtId="0" fontId="6" fillId="0" borderId="1" xfId="4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vertical="top" wrapText="1"/>
    </xf>
    <xf numFmtId="188" fontId="7" fillId="0" borderId="1" xfId="2" applyNumberFormat="1" applyFont="1" applyFill="1" applyBorder="1" applyAlignment="1">
      <alignment horizontal="right" vertical="top" wrapText="1"/>
    </xf>
    <xf numFmtId="2" fontId="6" fillId="7" borderId="1" xfId="1" applyNumberFormat="1" applyFont="1" applyFill="1" applyBorder="1" applyAlignment="1">
      <alignment horizontal="center" vertical="top" wrapText="1"/>
    </xf>
    <xf numFmtId="49" fontId="6" fillId="7" borderId="1" xfId="1" applyNumberFormat="1" applyFont="1" applyFill="1" applyBorder="1" applyAlignment="1">
      <alignment horizontal="left" vertical="top" wrapText="1"/>
    </xf>
    <xf numFmtId="49" fontId="6" fillId="7" borderId="1" xfId="1" applyNumberFormat="1" applyFont="1" applyFill="1" applyBorder="1" applyAlignment="1">
      <alignment horizontal="center" vertical="top" wrapText="1" shrinkToFit="1"/>
    </xf>
    <xf numFmtId="0" fontId="7" fillId="7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188" fontId="4" fillId="0" borderId="1" xfId="0" applyNumberFormat="1" applyFont="1" applyFill="1" applyBorder="1" applyAlignment="1">
      <alignment vertical="top" wrapText="1"/>
    </xf>
    <xf numFmtId="43" fontId="53" fillId="0" borderId="1" xfId="2" applyFont="1" applyFill="1" applyBorder="1" applyAlignment="1"/>
    <xf numFmtId="2" fontId="19" fillId="7" borderId="1" xfId="0" applyNumberFormat="1" applyFont="1" applyFill="1" applyBorder="1" applyAlignment="1">
      <alignment vertical="top" wrapText="1"/>
    </xf>
    <xf numFmtId="188" fontId="6" fillId="0" borderId="1" xfId="2" applyNumberFormat="1" applyFont="1" applyFill="1" applyBorder="1" applyAlignment="1">
      <alignment vertical="top" wrapText="1" shrinkToFit="1"/>
    </xf>
    <xf numFmtId="17" fontId="4" fillId="7" borderId="1" xfId="0" applyNumberFormat="1" applyFont="1" applyFill="1" applyBorder="1" applyAlignment="1">
      <alignment vertical="top" wrapText="1"/>
    </xf>
    <xf numFmtId="49" fontId="4" fillId="7" borderId="1" xfId="0" applyNumberFormat="1" applyFont="1" applyFill="1" applyBorder="1" applyAlignment="1">
      <alignment horizontal="center" vertical="top" wrapText="1"/>
    </xf>
    <xf numFmtId="188" fontId="4" fillId="7" borderId="1" xfId="2" applyNumberFormat="1" applyFont="1" applyFill="1" applyBorder="1" applyAlignment="1">
      <alignment horizontal="center" vertical="top"/>
    </xf>
    <xf numFmtId="0" fontId="32" fillId="0" borderId="0" xfId="0" applyFont="1" applyAlignment="1">
      <alignment horizontal="left" vertical="top" wrapText="1"/>
    </xf>
    <xf numFmtId="0" fontId="39" fillId="5" borderId="1" xfId="0" applyFont="1" applyFill="1" applyBorder="1" applyAlignment="1">
      <alignment vertical="center" wrapText="1"/>
    </xf>
    <xf numFmtId="43" fontId="7" fillId="7" borderId="1" xfId="2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vertical="top" wrapText="1"/>
    </xf>
    <xf numFmtId="43" fontId="11" fillId="18" borderId="1" xfId="2" applyFont="1" applyFill="1" applyBorder="1" applyAlignment="1">
      <alignment vertical="center" wrapText="1"/>
    </xf>
    <xf numFmtId="43" fontId="12" fillId="5" borderId="1" xfId="2" applyFont="1" applyFill="1" applyBorder="1" applyAlignment="1">
      <alignment vertical="center" wrapText="1"/>
    </xf>
    <xf numFmtId="43" fontId="11" fillId="5" borderId="1" xfId="2" applyFont="1" applyFill="1" applyBorder="1" applyAlignment="1">
      <alignment vertical="center" wrapText="1"/>
    </xf>
    <xf numFmtId="43" fontId="4" fillId="5" borderId="1" xfId="2" applyFont="1" applyFill="1" applyBorder="1" applyAlignment="1">
      <alignment vertical="center" wrapText="1"/>
    </xf>
    <xf numFmtId="43" fontId="6" fillId="7" borderId="1" xfId="2" applyFont="1" applyFill="1" applyBorder="1" applyAlignment="1">
      <alignment horizontal="center" vertical="top" wrapText="1" shrinkToFit="1"/>
    </xf>
    <xf numFmtId="43" fontId="7" fillId="7" borderId="1" xfId="2" applyFont="1" applyFill="1" applyBorder="1" applyAlignment="1">
      <alignment vertical="top" wrapText="1"/>
    </xf>
    <xf numFmtId="43" fontId="4" fillId="0" borderId="1" xfId="2" applyFont="1" applyFill="1" applyBorder="1" applyAlignment="1">
      <alignment horizontal="right" vertical="top" wrapText="1"/>
    </xf>
    <xf numFmtId="43" fontId="4" fillId="7" borderId="1" xfId="2" applyFont="1" applyFill="1" applyBorder="1" applyAlignment="1">
      <alignment horizontal="center" vertical="top" wrapText="1"/>
    </xf>
    <xf numFmtId="43" fontId="4" fillId="0" borderId="1" xfId="2" applyFont="1" applyBorder="1" applyAlignment="1">
      <alignment horizontal="right" vertical="top" wrapText="1"/>
    </xf>
    <xf numFmtId="43" fontId="4" fillId="7" borderId="1" xfId="2" applyFont="1" applyFill="1" applyBorder="1" applyAlignment="1">
      <alignment horizontal="right" vertical="top" wrapText="1"/>
    </xf>
    <xf numFmtId="43" fontId="4" fillId="0" borderId="1" xfId="2" applyFont="1" applyFill="1" applyBorder="1" applyAlignment="1">
      <alignment horizontal="center" vertical="top" wrapText="1"/>
    </xf>
    <xf numFmtId="43" fontId="0" fillId="0" borderId="0" xfId="2" applyFont="1"/>
    <xf numFmtId="0" fontId="4" fillId="0" borderId="1" xfId="0" applyFont="1" applyFill="1" applyBorder="1" applyAlignment="1">
      <alignment horizontal="right" vertical="top" wrapText="1"/>
    </xf>
    <xf numFmtId="1" fontId="4" fillId="7" borderId="1" xfId="0" applyNumberFormat="1" applyFont="1" applyFill="1" applyBorder="1" applyAlignment="1">
      <alignment vertical="top" wrapText="1"/>
    </xf>
    <xf numFmtId="0" fontId="4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left" vertical="top" wrapText="1"/>
    </xf>
    <xf numFmtId="188" fontId="6" fillId="7" borderId="1" xfId="2" applyNumberFormat="1" applyFont="1" applyFill="1" applyBorder="1" applyAlignment="1">
      <alignment vertical="top" wrapText="1"/>
    </xf>
    <xf numFmtId="3" fontId="6" fillId="7" borderId="1" xfId="0" applyNumberFormat="1" applyFont="1" applyFill="1" applyBorder="1" applyAlignment="1">
      <alignment vertical="top" wrapText="1"/>
    </xf>
    <xf numFmtId="0" fontId="6" fillId="7" borderId="1" xfId="3" applyFont="1" applyFill="1" applyBorder="1" applyAlignment="1">
      <alignment horizontal="left" vertical="top" wrapText="1"/>
    </xf>
    <xf numFmtId="0" fontId="6" fillId="7" borderId="16" xfId="4" applyFont="1" applyFill="1" applyBorder="1" applyAlignment="1">
      <alignment horizontal="left" vertical="top" wrapText="1"/>
    </xf>
    <xf numFmtId="1" fontId="4" fillId="7" borderId="1" xfId="2" applyNumberFormat="1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5" fillId="7" borderId="1" xfId="0" applyFont="1" applyFill="1" applyBorder="1" applyAlignment="1">
      <alignment vertical="top" wrapText="1"/>
    </xf>
    <xf numFmtId="1" fontId="4" fillId="7" borderId="1" xfId="0" applyNumberFormat="1" applyFont="1" applyFill="1" applyBorder="1" applyAlignment="1">
      <alignment horizontal="center" vertical="top" wrapText="1"/>
    </xf>
    <xf numFmtId="0" fontId="4" fillId="7" borderId="1" xfId="4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1" fontId="6" fillId="7" borderId="1" xfId="1" applyNumberFormat="1" applyFont="1" applyFill="1" applyBorder="1" applyAlignment="1">
      <alignment horizontal="center" vertical="top" wrapText="1"/>
    </xf>
    <xf numFmtId="2" fontId="6" fillId="7" borderId="1" xfId="1" applyNumberFormat="1" applyFont="1" applyFill="1" applyBorder="1" applyAlignment="1">
      <alignment horizontal="center" vertical="top" wrapText="1" shrinkToFit="1"/>
    </xf>
    <xf numFmtId="2" fontId="6" fillId="7" borderId="17" xfId="1" applyNumberFormat="1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vertical="top" wrapText="1"/>
    </xf>
    <xf numFmtId="0" fontId="4" fillId="7" borderId="17" xfId="0" applyFont="1" applyFill="1" applyBorder="1" applyAlignment="1">
      <alignment horizontal="left" vertical="top" wrapText="1"/>
    </xf>
    <xf numFmtId="2" fontId="6" fillId="7" borderId="17" xfId="1" applyNumberFormat="1" applyFont="1" applyFill="1" applyBorder="1" applyAlignment="1">
      <alignment horizontal="center" vertical="top" wrapText="1"/>
    </xf>
    <xf numFmtId="49" fontId="6" fillId="7" borderId="17" xfId="1" applyNumberFormat="1" applyFont="1" applyFill="1" applyBorder="1" applyAlignment="1">
      <alignment horizontal="left" vertical="top" wrapText="1"/>
    </xf>
    <xf numFmtId="43" fontId="6" fillId="7" borderId="17" xfId="2" applyFont="1" applyFill="1" applyBorder="1" applyAlignment="1">
      <alignment horizontal="center" vertical="top" wrapText="1" shrinkToFit="1"/>
    </xf>
    <xf numFmtId="49" fontId="6" fillId="7" borderId="17" xfId="1" applyNumberFormat="1" applyFont="1" applyFill="1" applyBorder="1" applyAlignment="1">
      <alignment horizontal="center" vertical="top" wrapText="1" shrinkToFit="1"/>
    </xf>
    <xf numFmtId="49" fontId="4" fillId="7" borderId="17" xfId="0" applyNumberFormat="1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50" fillId="11" borderId="1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10" borderId="2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43" fontId="9" fillId="10" borderId="1" xfId="2" applyFont="1" applyFill="1" applyBorder="1" applyAlignment="1">
      <alignment horizontal="center" vertical="top" wrapText="1"/>
    </xf>
    <xf numFmtId="0" fontId="38" fillId="10" borderId="1" xfId="0" applyFont="1" applyFill="1" applyBorder="1" applyAlignment="1">
      <alignment horizontal="center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7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left" vertical="top" wrapText="1"/>
    </xf>
    <xf numFmtId="0" fontId="57" fillId="0" borderId="1" xfId="0" applyFont="1" applyBorder="1" applyAlignment="1">
      <alignment vertical="top" wrapText="1"/>
    </xf>
    <xf numFmtId="0" fontId="4" fillId="0" borderId="1" xfId="6" applyFont="1" applyBorder="1" applyAlignment="1">
      <alignment vertical="top" wrapText="1"/>
    </xf>
    <xf numFmtId="0" fontId="4" fillId="0" borderId="1" xfId="6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1" xfId="6" applyFont="1" applyBorder="1" applyAlignment="1">
      <alignment horizontal="left" vertical="top" wrapText="1"/>
    </xf>
    <xf numFmtId="0" fontId="57" fillId="7" borderId="1" xfId="0" applyFont="1" applyFill="1" applyBorder="1" applyAlignment="1">
      <alignment vertical="top" wrapText="1"/>
    </xf>
    <xf numFmtId="0" fontId="4" fillId="7" borderId="1" xfId="6" applyFont="1" applyFill="1" applyBorder="1" applyAlignment="1">
      <alignment vertical="top" wrapText="1"/>
    </xf>
    <xf numFmtId="0" fontId="4" fillId="7" borderId="1" xfId="6" applyFont="1" applyFill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4" fillId="7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43" fontId="9" fillId="5" borderId="1" xfId="2" applyFont="1" applyFill="1" applyBorder="1" applyAlignment="1">
      <alignment horizontal="center" vertical="top" wrapText="1"/>
    </xf>
    <xf numFmtId="0" fontId="38" fillId="5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3" fontId="42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/>
    </xf>
    <xf numFmtId="0" fontId="7" fillId="4" borderId="1" xfId="0" applyFont="1" applyFill="1" applyBorder="1" applyAlignment="1">
      <alignment horizontal="right" vertical="top" wrapText="1"/>
    </xf>
    <xf numFmtId="0" fontId="0" fillId="4" borderId="0" xfId="0" applyFill="1" applyAlignment="1">
      <alignment horizontal="right"/>
    </xf>
    <xf numFmtId="0" fontId="7" fillId="5" borderId="1" xfId="0" applyFont="1" applyFill="1" applyBorder="1" applyAlignment="1">
      <alignment vertical="top" wrapText="1"/>
    </xf>
    <xf numFmtId="0" fontId="0" fillId="5" borderId="0" xfId="0" applyFill="1"/>
    <xf numFmtId="0" fontId="7" fillId="19" borderId="1" xfId="0" applyFont="1" applyFill="1" applyBorder="1" applyAlignment="1">
      <alignment vertical="top" wrapText="1"/>
    </xf>
    <xf numFmtId="0" fontId="0" fillId="19" borderId="0" xfId="0" applyFill="1"/>
    <xf numFmtId="0" fontId="58" fillId="9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20" borderId="3" xfId="0" applyFont="1" applyFill="1" applyBorder="1" applyAlignment="1">
      <alignment vertical="center" wrapText="1"/>
    </xf>
    <xf numFmtId="0" fontId="59" fillId="20" borderId="2" xfId="0" applyFont="1" applyFill="1" applyBorder="1" applyAlignment="1">
      <alignment horizontal="center" vertical="center" wrapText="1"/>
    </xf>
    <xf numFmtId="0" fontId="28" fillId="21" borderId="2" xfId="0" applyFont="1" applyFill="1" applyBorder="1" applyAlignment="1">
      <alignment horizontal="center" vertical="center" wrapText="1"/>
    </xf>
    <xf numFmtId="0" fontId="28" fillId="21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42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top" wrapText="1"/>
    </xf>
    <xf numFmtId="0" fontId="38" fillId="0" borderId="0" xfId="0" applyFont="1" applyAlignment="1">
      <alignment vertical="top" wrapText="1"/>
    </xf>
    <xf numFmtId="43" fontId="38" fillId="0" borderId="1" xfId="2" applyFont="1" applyBorder="1" applyAlignment="1">
      <alignment horizontal="center" vertical="top" wrapText="1"/>
    </xf>
    <xf numFmtId="2" fontId="38" fillId="0" borderId="0" xfId="0" applyNumberFormat="1" applyFont="1" applyAlignment="1">
      <alignment vertical="top" wrapText="1"/>
    </xf>
    <xf numFmtId="0" fontId="53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188" fontId="6" fillId="0" borderId="1" xfId="2" applyNumberFormat="1" applyFont="1" applyBorder="1" applyAlignment="1">
      <alignment horizontal="center" vertical="top" wrapText="1"/>
    </xf>
    <xf numFmtId="188" fontId="30" fillId="0" borderId="1" xfId="2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3" fontId="4" fillId="0" borderId="1" xfId="2" applyFont="1" applyBorder="1" applyAlignment="1">
      <alignment horizontal="center" vertical="top"/>
    </xf>
    <xf numFmtId="0" fontId="45" fillId="0" borderId="1" xfId="0" applyFont="1" applyBorder="1" applyAlignment="1">
      <alignment horizontal="left" vertical="center" wrapText="1" indent="6"/>
    </xf>
    <xf numFmtId="0" fontId="6" fillId="7" borderId="1" xfId="0" applyFont="1" applyFill="1" applyBorder="1" applyAlignment="1">
      <alignment horizontal="center" vertical="top" wrapText="1"/>
    </xf>
    <xf numFmtId="3" fontId="6" fillId="7" borderId="1" xfId="0" applyNumberFormat="1" applyFont="1" applyFill="1" applyBorder="1" applyAlignment="1">
      <alignment horizontal="center" vertical="top" wrapText="1"/>
    </xf>
    <xf numFmtId="188" fontId="6" fillId="7" borderId="1" xfId="2" applyNumberFormat="1" applyFont="1" applyFill="1" applyBorder="1" applyAlignment="1">
      <alignment horizontal="center" vertical="top" wrapText="1"/>
    </xf>
    <xf numFmtId="17" fontId="6" fillId="7" borderId="1" xfId="0" applyNumberFormat="1" applyFont="1" applyFill="1" applyBorder="1" applyAlignment="1">
      <alignment vertical="top" wrapText="1"/>
    </xf>
    <xf numFmtId="0" fontId="60" fillId="0" borderId="1" xfId="0" applyFont="1" applyBorder="1" applyAlignment="1">
      <alignment vertical="top" wrapText="1"/>
    </xf>
    <xf numFmtId="0" fontId="61" fillId="0" borderId="1" xfId="0" applyFont="1" applyBorder="1" applyAlignment="1">
      <alignment vertical="top" wrapText="1"/>
    </xf>
    <xf numFmtId="0" fontId="19" fillId="0" borderId="1" xfId="4" applyFont="1" applyFill="1" applyBorder="1" applyAlignment="1">
      <alignment horizontal="left" vertical="top" wrapText="1"/>
    </xf>
    <xf numFmtId="190" fontId="4" fillId="0" borderId="1" xfId="0" applyNumberFormat="1" applyFont="1" applyFill="1" applyBorder="1" applyAlignment="1">
      <alignment vertical="top" wrapText="1"/>
    </xf>
    <xf numFmtId="0" fontId="4" fillId="7" borderId="1" xfId="0" applyNumberFormat="1" applyFont="1" applyFill="1" applyBorder="1" applyAlignment="1">
      <alignment horizontal="left" vertical="top" wrapText="1"/>
    </xf>
    <xf numFmtId="0" fontId="1" fillId="9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2" fontId="53" fillId="0" borderId="1" xfId="1" applyNumberFormat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top" wrapText="1" shrinkToFit="1"/>
    </xf>
    <xf numFmtId="1" fontId="6" fillId="0" borderId="1" xfId="1" applyNumberFormat="1" applyFont="1" applyFill="1" applyBorder="1" applyAlignment="1">
      <alignment horizontal="center" vertical="top" wrapText="1" shrinkToFit="1"/>
    </xf>
    <xf numFmtId="0" fontId="44" fillId="0" borderId="1" xfId="0" applyFont="1" applyBorder="1"/>
    <xf numFmtId="188" fontId="11" fillId="10" borderId="2" xfId="0" applyNumberFormat="1" applyFont="1" applyFill="1" applyBorder="1" applyAlignment="1">
      <alignment vertical="center" wrapText="1"/>
    </xf>
    <xf numFmtId="0" fontId="6" fillId="7" borderId="17" xfId="1" applyNumberFormat="1" applyFont="1" applyFill="1" applyBorder="1" applyAlignment="1">
      <alignment horizontal="center" vertical="top" wrapText="1" shrinkToFit="1"/>
    </xf>
    <xf numFmtId="188" fontId="4" fillId="7" borderId="1" xfId="2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12" fillId="5" borderId="1" xfId="2" applyNumberFormat="1" applyFont="1" applyFill="1" applyBorder="1" applyAlignment="1">
      <alignment vertical="center" wrapText="1"/>
    </xf>
    <xf numFmtId="0" fontId="53" fillId="0" borderId="1" xfId="0" applyFont="1" applyFill="1" applyBorder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19" fillId="2" borderId="0" xfId="0" applyFont="1" applyFill="1" applyAlignment="1">
      <alignment horizontal="right" vertical="top" wrapText="1"/>
    </xf>
    <xf numFmtId="0" fontId="19" fillId="4" borderId="0" xfId="0" applyFont="1" applyFill="1" applyAlignment="1">
      <alignment horizontal="right" vertical="top" wrapText="1"/>
    </xf>
    <xf numFmtId="0" fontId="15" fillId="13" borderId="1" xfId="0" applyFont="1" applyFill="1" applyBorder="1" applyAlignment="1">
      <alignment vertical="top" wrapText="1"/>
    </xf>
    <xf numFmtId="0" fontId="15" fillId="13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19" borderId="0" xfId="0" applyFont="1" applyFill="1" applyAlignment="1">
      <alignment vertical="top" wrapText="1"/>
    </xf>
    <xf numFmtId="0" fontId="19" fillId="5" borderId="0" xfId="0" applyFont="1" applyFill="1" applyAlignment="1">
      <alignment vertical="top" wrapText="1"/>
    </xf>
    <xf numFmtId="0" fontId="2" fillId="0" borderId="0" xfId="0" applyFont="1"/>
    <xf numFmtId="0" fontId="0" fillId="18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43" fontId="2" fillId="2" borderId="1" xfId="2" applyFont="1" applyFill="1" applyBorder="1" applyAlignment="1">
      <alignment horizontal="center" vertical="top" wrapText="1"/>
    </xf>
    <xf numFmtId="0" fontId="7" fillId="18" borderId="2" xfId="0" applyFont="1" applyFill="1" applyBorder="1" applyAlignment="1">
      <alignment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vertical="center" wrapText="1"/>
    </xf>
    <xf numFmtId="0" fontId="7" fillId="18" borderId="5" xfId="0" applyFont="1" applyFill="1" applyBorder="1" applyAlignment="1">
      <alignment horizontal="center" vertical="center" wrapText="1"/>
    </xf>
    <xf numFmtId="43" fontId="7" fillId="18" borderId="1" xfId="2" applyFont="1" applyFill="1" applyBorder="1" applyAlignment="1">
      <alignment horizontal="center" vertical="top" wrapText="1"/>
    </xf>
    <xf numFmtId="0" fontId="7" fillId="22" borderId="1" xfId="0" applyFont="1" applyFill="1" applyBorder="1" applyAlignment="1">
      <alignment vertical="top" wrapText="1"/>
    </xf>
    <xf numFmtId="0" fontId="7" fillId="22" borderId="1" xfId="0" applyFont="1" applyFill="1" applyBorder="1" applyAlignment="1">
      <alignment horizontal="center" vertical="top" wrapText="1"/>
    </xf>
    <xf numFmtId="43" fontId="4" fillId="22" borderId="1" xfId="2" applyFont="1" applyFill="1" applyBorder="1" applyAlignment="1">
      <alignment horizontal="center" vertical="top" wrapText="1"/>
    </xf>
    <xf numFmtId="43" fontId="7" fillId="22" borderId="1" xfId="2" applyFont="1" applyFill="1" applyBorder="1" applyAlignment="1">
      <alignment horizontal="center" vertical="top" wrapText="1"/>
    </xf>
    <xf numFmtId="0" fontId="0" fillId="16" borderId="1" xfId="0" applyFill="1" applyBorder="1"/>
    <xf numFmtId="43" fontId="0" fillId="16" borderId="1" xfId="2" applyFont="1" applyFill="1" applyBorder="1"/>
    <xf numFmtId="0" fontId="0" fillId="23" borderId="1" xfId="0" applyFill="1" applyBorder="1"/>
    <xf numFmtId="43" fontId="0" fillId="23" borderId="1" xfId="2" applyFont="1" applyFill="1" applyBorder="1"/>
    <xf numFmtId="0" fontId="0" fillId="23" borderId="1" xfId="0" applyFill="1" applyBorder="1" applyAlignment="1">
      <alignment vertical="top"/>
    </xf>
    <xf numFmtId="43" fontId="0" fillId="23" borderId="1" xfId="2" applyFont="1" applyFill="1" applyBorder="1" applyAlignment="1">
      <alignment vertical="top"/>
    </xf>
    <xf numFmtId="0" fontId="0" fillId="2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/>
    <xf numFmtId="43" fontId="0" fillId="4" borderId="1" xfId="2" applyFont="1" applyFill="1" applyBorder="1"/>
    <xf numFmtId="0" fontId="0" fillId="14" borderId="1" xfId="0" applyFill="1" applyBorder="1"/>
    <xf numFmtId="43" fontId="0" fillId="14" borderId="1" xfId="2" applyFont="1" applyFill="1" applyBorder="1"/>
    <xf numFmtId="0" fontId="0" fillId="14" borderId="1" xfId="0" applyFill="1" applyBorder="1" applyAlignment="1">
      <alignment vertical="top"/>
    </xf>
    <xf numFmtId="43" fontId="0" fillId="14" borderId="1" xfId="2" applyFont="1" applyFill="1" applyBorder="1" applyAlignment="1">
      <alignment vertical="top"/>
    </xf>
    <xf numFmtId="0" fontId="1" fillId="9" borderId="2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28" fillId="0" borderId="0" xfId="0" applyFont="1"/>
    <xf numFmtId="0" fontId="65" fillId="0" borderId="0" xfId="0" applyFont="1"/>
    <xf numFmtId="0" fontId="14" fillId="0" borderId="0" xfId="0" applyFont="1"/>
    <xf numFmtId="0" fontId="42" fillId="14" borderId="1" xfId="0" applyFont="1" applyFill="1" applyBorder="1" applyAlignment="1">
      <alignment vertical="top" wrapText="1"/>
    </xf>
    <xf numFmtId="0" fontId="70" fillId="0" borderId="0" xfId="0" applyFont="1"/>
    <xf numFmtId="43" fontId="11" fillId="0" borderId="0" xfId="2" applyFont="1"/>
    <xf numFmtId="0" fontId="11" fillId="0" borderId="0" xfId="0" applyFont="1"/>
    <xf numFmtId="0" fontId="11" fillId="0" borderId="0" xfId="0" pivotButton="1" applyFont="1"/>
    <xf numFmtId="43" fontId="11" fillId="0" borderId="0" xfId="2" pivotButton="1" applyFont="1"/>
    <xf numFmtId="0" fontId="11" fillId="0" borderId="0" xfId="0" applyFont="1" applyAlignment="1">
      <alignment horizontal="left"/>
    </xf>
    <xf numFmtId="0" fontId="11" fillId="0" borderId="0" xfId="0" applyNumberFormat="1" applyFo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49" fontId="19" fillId="7" borderId="1" xfId="0" applyNumberFormat="1" applyFont="1" applyFill="1" applyBorder="1" applyAlignment="1">
      <alignment vertical="top" wrapText="1"/>
    </xf>
    <xf numFmtId="49" fontId="19" fillId="0" borderId="1" xfId="0" applyNumberFormat="1" applyFont="1" applyBorder="1" applyAlignment="1">
      <alignment vertical="top" wrapText="1"/>
    </xf>
    <xf numFmtId="49" fontId="54" fillId="0" borderId="1" xfId="0" applyNumberFormat="1" applyFont="1" applyBorder="1" applyAlignment="1">
      <alignment horizontal="left" vertical="top" wrapText="1"/>
    </xf>
    <xf numFmtId="0" fontId="71" fillId="0" borderId="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2" fontId="6" fillId="0" borderId="17" xfId="1" applyNumberFormat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2" fontId="6" fillId="0" borderId="17" xfId="1" applyNumberFormat="1" applyFont="1" applyFill="1" applyBorder="1" applyAlignment="1">
      <alignment horizontal="center" vertical="top" wrapText="1"/>
    </xf>
    <xf numFmtId="49" fontId="6" fillId="0" borderId="17" xfId="1" applyNumberFormat="1" applyFont="1" applyFill="1" applyBorder="1" applyAlignment="1">
      <alignment horizontal="left" vertical="top" wrapText="1"/>
    </xf>
    <xf numFmtId="43" fontId="6" fillId="0" borderId="17" xfId="2" applyFont="1" applyFill="1" applyBorder="1" applyAlignment="1">
      <alignment horizontal="center" vertical="top" wrapText="1" shrinkToFit="1"/>
    </xf>
    <xf numFmtId="49" fontId="6" fillId="0" borderId="17" xfId="1" applyNumberFormat="1" applyFont="1" applyFill="1" applyBorder="1" applyAlignment="1">
      <alignment horizontal="center" vertical="top" wrapText="1" shrinkToFit="1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 wrapText="1"/>
    </xf>
    <xf numFmtId="2" fontId="5" fillId="0" borderId="17" xfId="1" applyNumberFormat="1" applyFont="1" applyFill="1" applyBorder="1" applyAlignment="1">
      <alignment horizontal="left" wrapText="1"/>
    </xf>
    <xf numFmtId="2" fontId="5" fillId="0" borderId="17" xfId="1" applyNumberFormat="1" applyFont="1" applyFill="1" applyBorder="1" applyAlignment="1">
      <alignment horizontal="left" wrapText="1" shrinkToFit="1"/>
    </xf>
    <xf numFmtId="49" fontId="6" fillId="0" borderId="17" xfId="1" applyNumberFormat="1" applyFont="1" applyFill="1" applyBorder="1" applyAlignment="1">
      <alignment horizontal="center" wrapText="1" shrinkToFit="1"/>
    </xf>
    <xf numFmtId="49" fontId="6" fillId="0" borderId="17" xfId="1" applyNumberFormat="1" applyFont="1" applyFill="1" applyBorder="1" applyAlignment="1">
      <alignment horizontal="left" wrapText="1" shrinkToFit="1"/>
    </xf>
    <xf numFmtId="49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wrapText="1"/>
    </xf>
    <xf numFmtId="2" fontId="6" fillId="0" borderId="17" xfId="1" applyNumberFormat="1" applyFont="1" applyFill="1" applyBorder="1" applyAlignment="1">
      <alignment horizontal="left" wrapText="1"/>
    </xf>
    <xf numFmtId="1" fontId="6" fillId="0" borderId="17" xfId="1" applyNumberFormat="1" applyFont="1" applyFill="1" applyBorder="1" applyAlignment="1">
      <alignment horizontal="center" vertical="top" wrapText="1"/>
    </xf>
    <xf numFmtId="2" fontId="5" fillId="0" borderId="17" xfId="1" applyNumberFormat="1" applyFont="1" applyFill="1" applyBorder="1" applyAlignment="1">
      <alignment horizontal="left" vertical="top" wrapText="1"/>
    </xf>
    <xf numFmtId="2" fontId="5" fillId="0" borderId="17" xfId="1" applyNumberFormat="1" applyFont="1" applyFill="1" applyBorder="1" applyAlignment="1">
      <alignment horizontal="left" vertical="top" wrapText="1" shrinkToFit="1"/>
    </xf>
    <xf numFmtId="2" fontId="6" fillId="0" borderId="17" xfId="1" applyNumberFormat="1" applyFont="1" applyFill="1" applyBorder="1" applyAlignment="1">
      <alignment horizontal="left" vertical="top" wrapText="1" shrinkToFit="1"/>
    </xf>
    <xf numFmtId="43" fontId="4" fillId="0" borderId="1" xfId="2" applyFont="1" applyFill="1" applyBorder="1" applyAlignment="1">
      <alignment wrapText="1"/>
    </xf>
    <xf numFmtId="43" fontId="30" fillId="0" borderId="1" xfId="2" applyFont="1" applyFill="1" applyBorder="1" applyAlignment="1">
      <alignment wrapText="1"/>
    </xf>
    <xf numFmtId="0" fontId="30" fillId="0" borderId="1" xfId="0" applyFont="1" applyFill="1" applyBorder="1" applyAlignment="1">
      <alignment horizontal="left" wrapText="1"/>
    </xf>
    <xf numFmtId="43" fontId="6" fillId="0" borderId="1" xfId="2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3" fontId="6" fillId="0" borderId="1" xfId="2" applyFont="1" applyFill="1" applyBorder="1" applyAlignment="1"/>
    <xf numFmtId="17" fontId="4" fillId="0" borderId="1" xfId="0" applyNumberFormat="1" applyFont="1" applyFill="1" applyBorder="1" applyAlignment="1">
      <alignment wrapText="1"/>
    </xf>
    <xf numFmtId="43" fontId="4" fillId="0" borderId="0" xfId="2" applyFont="1"/>
    <xf numFmtId="2" fontId="53" fillId="7" borderId="17" xfId="1" applyNumberFormat="1" applyFont="1" applyFill="1" applyBorder="1" applyAlignment="1">
      <alignment horizontal="left" vertical="top" wrapText="1"/>
    </xf>
    <xf numFmtId="2" fontId="53" fillId="0" borderId="17" xfId="1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72" fillId="0" borderId="1" xfId="0" applyFont="1" applyBorder="1" applyAlignment="1">
      <alignment vertical="top" wrapText="1"/>
    </xf>
    <xf numFmtId="0" fontId="7" fillId="13" borderId="1" xfId="0" applyFont="1" applyFill="1" applyBorder="1" applyAlignment="1">
      <alignment horizontal="center" vertical="top" wrapText="1"/>
    </xf>
    <xf numFmtId="0" fontId="11" fillId="1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2" fontId="5" fillId="11" borderId="1" xfId="1" applyNumberFormat="1" applyFont="1" applyFill="1" applyBorder="1" applyAlignment="1">
      <alignment horizontal="center" vertical="top" wrapText="1"/>
    </xf>
    <xf numFmtId="2" fontId="5" fillId="3" borderId="1" xfId="1" applyNumberFormat="1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6" fillId="0" borderId="1" xfId="5" applyNumberFormat="1" applyFont="1" applyFill="1" applyBorder="1" applyAlignment="1">
      <alignment horizontal="right" vertical="top"/>
    </xf>
    <xf numFmtId="188" fontId="4" fillId="7" borderId="1" xfId="0" applyNumberFormat="1" applyFont="1" applyFill="1" applyBorder="1" applyAlignment="1">
      <alignment horizontal="right" vertical="top" wrapText="1"/>
    </xf>
    <xf numFmtId="188" fontId="6" fillId="0" borderId="1" xfId="2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1" fontId="4" fillId="7" borderId="1" xfId="0" applyNumberFormat="1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/>
    </xf>
    <xf numFmtId="188" fontId="4" fillId="7" borderId="1" xfId="2" applyNumberFormat="1" applyFont="1" applyFill="1" applyBorder="1" applyAlignment="1">
      <alignment horizontal="right" vertical="top" wrapText="1"/>
    </xf>
    <xf numFmtId="188" fontId="4" fillId="0" borderId="1" xfId="2" applyNumberFormat="1" applyFont="1" applyFill="1" applyBorder="1" applyAlignment="1">
      <alignment horizontal="right" vertical="top" wrapText="1"/>
    </xf>
    <xf numFmtId="0" fontId="12" fillId="13" borderId="1" xfId="0" applyFont="1" applyFill="1" applyBorder="1" applyAlignment="1">
      <alignment horizontal="center" vertical="center" wrapText="1"/>
    </xf>
    <xf numFmtId="188" fontId="4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188" fontId="7" fillId="0" borderId="1" xfId="0" applyNumberFormat="1" applyFont="1" applyBorder="1" applyAlignment="1">
      <alignment vertical="top" wrapText="1"/>
    </xf>
    <xf numFmtId="2" fontId="4" fillId="7" borderId="1" xfId="0" applyNumberFormat="1" applyFont="1" applyFill="1" applyBorder="1" applyAlignment="1">
      <alignment horizontal="left" vertical="top" wrapText="1"/>
    </xf>
    <xf numFmtId="191" fontId="4" fillId="0" borderId="1" xfId="2" applyNumberFormat="1" applyFont="1" applyFill="1" applyBorder="1" applyAlignment="1">
      <alignment vertical="top" wrapText="1"/>
    </xf>
    <xf numFmtId="1" fontId="7" fillId="7" borderId="1" xfId="0" applyNumberFormat="1" applyFont="1" applyFill="1" applyBorder="1" applyAlignment="1">
      <alignment vertical="top" wrapText="1"/>
    </xf>
    <xf numFmtId="188" fontId="7" fillId="7" borderId="1" xfId="0" applyNumberFormat="1" applyFont="1" applyFill="1" applyBorder="1" applyAlignment="1">
      <alignment vertical="top" wrapText="1"/>
    </xf>
    <xf numFmtId="188" fontId="19" fillId="7" borderId="1" xfId="0" applyNumberFormat="1" applyFont="1" applyFill="1" applyBorder="1" applyAlignment="1">
      <alignment vertical="top" wrapText="1"/>
    </xf>
    <xf numFmtId="188" fontId="19" fillId="0" borderId="1" xfId="0" applyNumberFormat="1" applyFont="1" applyBorder="1" applyAlignment="1">
      <alignment vertical="top" wrapText="1"/>
    </xf>
    <xf numFmtId="0" fontId="4" fillId="7" borderId="6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 vertical="top" wrapText="1"/>
    </xf>
    <xf numFmtId="188" fontId="4" fillId="7" borderId="1" xfId="0" applyNumberFormat="1" applyFont="1" applyFill="1" applyBorder="1" applyAlignment="1">
      <alignment horizontal="left" vertical="top" wrapText="1"/>
    </xf>
    <xf numFmtId="3" fontId="4" fillId="7" borderId="1" xfId="0" quotePrefix="1" applyNumberFormat="1" applyFont="1" applyFill="1" applyBorder="1" applyAlignment="1">
      <alignment horizontal="center" vertical="top" wrapText="1"/>
    </xf>
    <xf numFmtId="0" fontId="4" fillId="12" borderId="6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center" vertical="top" wrapText="1"/>
    </xf>
    <xf numFmtId="1" fontId="4" fillId="12" borderId="1" xfId="0" quotePrefix="1" applyNumberFormat="1" applyFont="1" applyFill="1" applyBorder="1" applyAlignment="1">
      <alignment horizontal="center" vertical="top" wrapText="1"/>
    </xf>
    <xf numFmtId="188" fontId="4" fillId="12" borderId="1" xfId="0" applyNumberFormat="1" applyFont="1" applyFill="1" applyBorder="1" applyAlignment="1">
      <alignment horizontal="left" vertical="top" wrapText="1"/>
    </xf>
    <xf numFmtId="3" fontId="4" fillId="12" borderId="1" xfId="0" quotePrefix="1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7" borderId="7" xfId="0" applyFont="1" applyFill="1" applyBorder="1" applyAlignment="1">
      <alignment vertical="top" wrapText="1"/>
    </xf>
    <xf numFmtId="17" fontId="73" fillId="7" borderId="1" xfId="2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7" fontId="73" fillId="0" borderId="1" xfId="2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190" fontId="4" fillId="7" borderId="1" xfId="0" applyNumberFormat="1" applyFont="1" applyFill="1" applyBorder="1" applyAlignment="1">
      <alignment vertical="top" wrapText="1"/>
    </xf>
    <xf numFmtId="188" fontId="4" fillId="7" borderId="1" xfId="2" quotePrefix="1" applyNumberFormat="1" applyFont="1" applyFill="1" applyBorder="1" applyAlignment="1">
      <alignment horizontal="right" vertical="top" wrapText="1"/>
    </xf>
    <xf numFmtId="188" fontId="4" fillId="0" borderId="1" xfId="2" applyNumberFormat="1" applyFont="1" applyBorder="1" applyAlignment="1">
      <alignment horizontal="right"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188" fontId="4" fillId="0" borderId="1" xfId="2" applyNumberFormat="1" applyFont="1" applyFill="1" applyBorder="1" applyAlignment="1">
      <alignment horizontal="center" vertical="top" wrapText="1"/>
    </xf>
    <xf numFmtId="43" fontId="4" fillId="7" borderId="1" xfId="2" applyFont="1" applyFill="1" applyBorder="1" applyAlignment="1">
      <alignment horizontal="left" vertical="top" wrapText="1"/>
    </xf>
    <xf numFmtId="188" fontId="4" fillId="7" borderId="1" xfId="2" applyNumberFormat="1" applyFont="1" applyFill="1" applyBorder="1" applyAlignment="1">
      <alignment horizontal="left" vertical="top" wrapText="1"/>
    </xf>
    <xf numFmtId="188" fontId="4" fillId="0" borderId="1" xfId="2" applyNumberFormat="1" applyFont="1" applyFill="1" applyBorder="1" applyAlignment="1">
      <alignment horizontal="left" vertical="top" wrapText="1"/>
    </xf>
    <xf numFmtId="188" fontId="4" fillId="7" borderId="1" xfId="2" applyNumberFormat="1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188" fontId="6" fillId="7" borderId="1" xfId="2" applyNumberFormat="1" applyFont="1" applyFill="1" applyBorder="1" applyAlignment="1">
      <alignment horizontal="center" vertical="top" wrapText="1" shrinkToFit="1"/>
    </xf>
    <xf numFmtId="188" fontId="6" fillId="0" borderId="1" xfId="2" applyNumberFormat="1" applyFont="1" applyFill="1" applyBorder="1" applyAlignment="1">
      <alignment horizontal="center" vertical="top" wrapText="1" shrinkToFit="1"/>
    </xf>
    <xf numFmtId="0" fontId="0" fillId="0" borderId="1" xfId="0" applyBorder="1" applyAlignment="1">
      <alignment horizontal="center"/>
    </xf>
    <xf numFmtId="188" fontId="6" fillId="0" borderId="1" xfId="2" applyNumberFormat="1" applyFont="1" applyFill="1" applyBorder="1" applyAlignment="1">
      <alignment horizontal="right" vertical="top" wrapText="1" shrinkToFit="1"/>
    </xf>
    <xf numFmtId="49" fontId="6" fillId="0" borderId="1" xfId="1" applyNumberFormat="1" applyFont="1" applyFill="1" applyBorder="1" applyAlignment="1">
      <alignment horizontal="right" vertical="top" wrapText="1" shrinkToFit="1"/>
    </xf>
    <xf numFmtId="2" fontId="6" fillId="0" borderId="1" xfId="1" applyNumberFormat="1" applyFont="1" applyFill="1" applyBorder="1" applyAlignment="1">
      <alignment horizontal="right" vertical="top" wrapText="1" shrinkToFit="1"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 horizontal="center" vertical="top" wrapText="1"/>
    </xf>
    <xf numFmtId="188" fontId="4" fillId="0" borderId="1" xfId="2" applyNumberFormat="1" applyFont="1" applyBorder="1" applyAlignment="1">
      <alignment horizontal="right" vertical="top"/>
    </xf>
    <xf numFmtId="188" fontId="4" fillId="12" borderId="1" xfId="2" applyNumberFormat="1" applyFont="1" applyFill="1" applyBorder="1" applyAlignment="1">
      <alignment horizontal="right" vertical="top" wrapText="1"/>
    </xf>
    <xf numFmtId="188" fontId="4" fillId="0" borderId="1" xfId="2" applyNumberFormat="1" applyFont="1" applyFill="1" applyBorder="1" applyAlignment="1">
      <alignment horizontal="right" vertical="top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4" fillId="0" borderId="0" xfId="0" applyFont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17" fontId="4" fillId="0" borderId="1" xfId="0" applyNumberFormat="1" applyFont="1" applyBorder="1" applyAlignment="1">
      <alignment horizontal="left" vertical="top" wrapText="1"/>
    </xf>
    <xf numFmtId="0" fontId="4" fillId="7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4" fillId="7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 wrapText="1"/>
    </xf>
    <xf numFmtId="0" fontId="57" fillId="7" borderId="1" xfId="0" applyFont="1" applyFill="1" applyBorder="1" applyAlignment="1">
      <alignment horizontal="center" vertical="top" wrapText="1"/>
    </xf>
    <xf numFmtId="43" fontId="19" fillId="0" borderId="1" xfId="2" applyFont="1" applyFill="1" applyBorder="1" applyAlignment="1">
      <alignment wrapText="1"/>
    </xf>
    <xf numFmtId="43" fontId="53" fillId="0" borderId="1" xfId="2" applyFont="1" applyFill="1" applyBorder="1" applyAlignment="1">
      <alignment wrapText="1"/>
    </xf>
    <xf numFmtId="43" fontId="56" fillId="0" borderId="1" xfId="2" applyFont="1" applyFill="1" applyBorder="1" applyAlignment="1">
      <alignment wrapText="1"/>
    </xf>
    <xf numFmtId="43" fontId="48" fillId="0" borderId="1" xfId="2" applyFont="1" applyBorder="1" applyAlignment="1">
      <alignment horizontal="right"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88" fontId="11" fillId="5" borderId="1" xfId="2" applyNumberFormat="1" applyFont="1" applyFill="1" applyBorder="1" applyAlignment="1">
      <alignment vertical="center" wrapText="1"/>
    </xf>
    <xf numFmtId="0" fontId="30" fillId="7" borderId="1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3" fontId="6" fillId="7" borderId="1" xfId="0" applyNumberFormat="1" applyFont="1" applyFill="1" applyBorder="1" applyAlignment="1">
      <alignment horizontal="left" vertical="top" wrapText="1"/>
    </xf>
    <xf numFmtId="3" fontId="4" fillId="7" borderId="1" xfId="0" applyNumberFormat="1" applyFont="1" applyFill="1" applyBorder="1" applyAlignment="1">
      <alignment horizontal="right" vertical="top" wrapText="1"/>
    </xf>
    <xf numFmtId="188" fontId="11" fillId="5" borderId="1" xfId="0" applyNumberFormat="1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vertical="top" wrapText="1"/>
    </xf>
    <xf numFmtId="43" fontId="6" fillId="0" borderId="1" xfId="2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69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6" borderId="5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16" borderId="2" xfId="0" applyFill="1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1" fillId="13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top" wrapText="1"/>
    </xf>
    <xf numFmtId="2" fontId="6" fillId="0" borderId="2" xfId="1" applyNumberFormat="1" applyFont="1" applyFill="1" applyBorder="1" applyAlignment="1">
      <alignment horizontal="center" vertical="top" wrapText="1" shrinkToFit="1"/>
    </xf>
    <xf numFmtId="2" fontId="6" fillId="0" borderId="4" xfId="1" applyNumberFormat="1" applyFont="1" applyFill="1" applyBorder="1" applyAlignment="1">
      <alignment horizontal="center" vertical="top" wrapText="1" shrinkToFit="1"/>
    </xf>
    <xf numFmtId="188" fontId="6" fillId="0" borderId="2" xfId="2" applyNumberFormat="1" applyFont="1" applyFill="1" applyBorder="1" applyAlignment="1">
      <alignment horizontal="right" vertical="top" wrapText="1" shrinkToFit="1"/>
    </xf>
    <xf numFmtId="188" fontId="6" fillId="0" borderId="4" xfId="2" applyNumberFormat="1" applyFont="1" applyFill="1" applyBorder="1" applyAlignment="1">
      <alignment horizontal="right" vertical="top" wrapText="1" shrinkToFit="1"/>
    </xf>
    <xf numFmtId="49" fontId="6" fillId="0" borderId="2" xfId="1" applyNumberFormat="1" applyFont="1" applyFill="1" applyBorder="1" applyAlignment="1">
      <alignment horizontal="center" vertical="top" wrapText="1" shrinkToFit="1"/>
    </xf>
    <xf numFmtId="49" fontId="6" fillId="0" borderId="4" xfId="1" applyNumberFormat="1" applyFont="1" applyFill="1" applyBorder="1" applyAlignment="1">
      <alignment horizontal="center" vertical="top" wrapText="1" shrinkToFi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63" fillId="15" borderId="0" xfId="0" applyFont="1" applyFill="1" applyAlignment="1">
      <alignment horizontal="left" wrapText="1"/>
    </xf>
    <xf numFmtId="0" fontId="63" fillId="15" borderId="0" xfId="0" applyFont="1" applyFill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7" fillId="15" borderId="15" xfId="0" applyFont="1" applyFill="1" applyBorder="1" applyAlignment="1">
      <alignment horizontal="center" vertical="center" wrapText="1"/>
    </xf>
    <xf numFmtId="2" fontId="5" fillId="10" borderId="9" xfId="1" applyNumberFormat="1" applyFont="1" applyFill="1" applyBorder="1" applyAlignment="1">
      <alignment horizontal="center" vertical="center" wrapText="1"/>
    </xf>
    <xf numFmtId="2" fontId="5" fillId="10" borderId="11" xfId="1" applyNumberFormat="1" applyFont="1" applyFill="1" applyBorder="1" applyAlignment="1">
      <alignment horizontal="center" vertical="center" wrapText="1"/>
    </xf>
    <xf numFmtId="2" fontId="5" fillId="10" borderId="15" xfId="1" applyNumberFormat="1" applyFont="1" applyFill="1" applyBorder="1" applyAlignment="1">
      <alignment horizontal="center" vertical="center" wrapText="1"/>
    </xf>
    <xf numFmtId="2" fontId="5" fillId="10" borderId="14" xfId="1" applyNumberFormat="1" applyFont="1" applyFill="1" applyBorder="1" applyAlignment="1">
      <alignment horizontal="center" vertical="center" wrapText="1"/>
    </xf>
    <xf numFmtId="2" fontId="5" fillId="10" borderId="8" xfId="1" applyNumberFormat="1" applyFont="1" applyFill="1" applyBorder="1" applyAlignment="1">
      <alignment horizontal="center" vertical="center" wrapText="1"/>
    </xf>
    <xf numFmtId="2" fontId="5" fillId="10" borderId="13" xfId="1" applyNumberFormat="1" applyFont="1" applyFill="1" applyBorder="1" applyAlignment="1">
      <alignment horizontal="center" vertical="center" wrapText="1"/>
    </xf>
    <xf numFmtId="2" fontId="5" fillId="11" borderId="5" xfId="1" applyNumberFormat="1" applyFont="1" applyFill="1" applyBorder="1" applyAlignment="1">
      <alignment horizontal="center" vertical="center" wrapText="1"/>
    </xf>
    <xf numFmtId="2" fontId="5" fillId="11" borderId="6" xfId="1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top" wrapText="1"/>
    </xf>
    <xf numFmtId="49" fontId="16" fillId="2" borderId="10" xfId="1" applyNumberFormat="1" applyFont="1" applyFill="1" applyBorder="1" applyAlignment="1">
      <alignment horizontal="center" vertical="top" wrapText="1"/>
    </xf>
    <xf numFmtId="49" fontId="16" fillId="2" borderId="11" xfId="1" applyNumberFormat="1" applyFont="1" applyFill="1" applyBorder="1" applyAlignment="1">
      <alignment horizontal="center" vertical="top" wrapText="1"/>
    </xf>
    <xf numFmtId="49" fontId="16" fillId="2" borderId="8" xfId="1" applyNumberFormat="1" applyFont="1" applyFill="1" applyBorder="1" applyAlignment="1">
      <alignment horizontal="center" vertical="top" wrapText="1"/>
    </xf>
    <xf numFmtId="49" fontId="16" fillId="2" borderId="12" xfId="1" applyNumberFormat="1" applyFont="1" applyFill="1" applyBorder="1" applyAlignment="1">
      <alignment horizontal="center" vertical="top" wrapText="1"/>
    </xf>
    <xf numFmtId="49" fontId="16" fillId="2" borderId="13" xfId="1" applyNumberFormat="1" applyFont="1" applyFill="1" applyBorder="1" applyAlignment="1">
      <alignment horizontal="center" vertical="top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4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top" wrapText="1"/>
    </xf>
    <xf numFmtId="2" fontId="5" fillId="11" borderId="1" xfId="1" applyNumberFormat="1" applyFont="1" applyFill="1" applyBorder="1" applyAlignment="1">
      <alignment horizontal="center" vertical="top" wrapText="1"/>
    </xf>
    <xf numFmtId="2" fontId="5" fillId="11" borderId="9" xfId="1" applyNumberFormat="1" applyFont="1" applyFill="1" applyBorder="1" applyAlignment="1">
      <alignment horizontal="center" vertical="top" wrapText="1"/>
    </xf>
    <xf numFmtId="2" fontId="5" fillId="11" borderId="10" xfId="1" applyNumberFormat="1" applyFont="1" applyFill="1" applyBorder="1" applyAlignment="1">
      <alignment horizontal="center" vertical="top" wrapText="1"/>
    </xf>
    <xf numFmtId="2" fontId="5" fillId="11" borderId="11" xfId="1" applyNumberFormat="1" applyFont="1" applyFill="1" applyBorder="1" applyAlignment="1">
      <alignment horizontal="center" vertical="top" wrapText="1"/>
    </xf>
    <xf numFmtId="2" fontId="5" fillId="11" borderId="5" xfId="1" applyNumberFormat="1" applyFont="1" applyFill="1" applyBorder="1" applyAlignment="1">
      <alignment horizontal="center" vertical="top" wrapText="1"/>
    </xf>
    <xf numFmtId="2" fontId="5" fillId="11" borderId="7" xfId="1" applyNumberFormat="1" applyFont="1" applyFill="1" applyBorder="1" applyAlignment="1">
      <alignment horizontal="center" vertical="top" wrapText="1"/>
    </xf>
    <xf numFmtId="2" fontId="5" fillId="11" borderId="6" xfId="1" applyNumberFormat="1" applyFont="1" applyFill="1" applyBorder="1" applyAlignment="1">
      <alignment horizontal="center" vertical="top" wrapText="1"/>
    </xf>
    <xf numFmtId="2" fontId="5" fillId="11" borderId="9" xfId="1" applyNumberFormat="1" applyFont="1" applyFill="1" applyBorder="1" applyAlignment="1">
      <alignment horizontal="center" vertical="center" wrapText="1"/>
    </xf>
    <xf numFmtId="2" fontId="5" fillId="11" borderId="11" xfId="1" applyNumberFormat="1" applyFont="1" applyFill="1" applyBorder="1" applyAlignment="1">
      <alignment horizontal="center" vertical="center" wrapText="1"/>
    </xf>
    <xf numFmtId="2" fontId="5" fillId="11" borderId="8" xfId="1" applyNumberFormat="1" applyFont="1" applyFill="1" applyBorder="1" applyAlignment="1">
      <alignment horizontal="center" vertical="center" wrapText="1"/>
    </xf>
    <xf numFmtId="2" fontId="5" fillId="11" borderId="13" xfId="1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49" fontId="16" fillId="6" borderId="9" xfId="1" applyNumberFormat="1" applyFont="1" applyFill="1" applyBorder="1" applyAlignment="1">
      <alignment horizontal="center" vertical="top" wrapText="1"/>
    </xf>
    <xf numFmtId="49" fontId="16" fillId="6" borderId="10" xfId="1" applyNumberFormat="1" applyFont="1" applyFill="1" applyBorder="1" applyAlignment="1">
      <alignment horizontal="center" vertical="top" wrapText="1"/>
    </xf>
    <xf numFmtId="49" fontId="16" fillId="6" borderId="11" xfId="1" applyNumberFormat="1" applyFont="1" applyFill="1" applyBorder="1" applyAlignment="1">
      <alignment horizontal="center" vertical="top" wrapText="1"/>
    </xf>
    <xf numFmtId="49" fontId="16" fillId="6" borderId="8" xfId="1" applyNumberFormat="1" applyFont="1" applyFill="1" applyBorder="1" applyAlignment="1">
      <alignment horizontal="center" vertical="top" wrapText="1"/>
    </xf>
    <xf numFmtId="49" fontId="16" fillId="6" borderId="12" xfId="1" applyNumberFormat="1" applyFont="1" applyFill="1" applyBorder="1" applyAlignment="1">
      <alignment horizontal="center" vertical="top" wrapText="1"/>
    </xf>
    <xf numFmtId="49" fontId="16" fillId="6" borderId="13" xfId="1" applyNumberFormat="1" applyFont="1" applyFill="1" applyBorder="1" applyAlignment="1">
      <alignment horizontal="center" vertical="top" wrapText="1"/>
    </xf>
    <xf numFmtId="2" fontId="16" fillId="6" borderId="2" xfId="1" applyNumberFormat="1" applyFont="1" applyFill="1" applyBorder="1" applyAlignment="1">
      <alignment horizontal="center" vertical="top" wrapText="1"/>
    </xf>
    <xf numFmtId="2" fontId="16" fillId="6" borderId="4" xfId="1" applyNumberFormat="1" applyFont="1" applyFill="1" applyBorder="1" applyAlignment="1">
      <alignment horizontal="center" vertical="top" wrapText="1"/>
    </xf>
    <xf numFmtId="2" fontId="16" fillId="2" borderId="2" xfId="1" applyNumberFormat="1" applyFont="1" applyFill="1" applyBorder="1" applyAlignment="1">
      <alignment horizontal="center" vertical="top" wrapText="1"/>
    </xf>
    <xf numFmtId="2" fontId="16" fillId="2" borderId="4" xfId="1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center" vertical="top" wrapText="1"/>
    </xf>
    <xf numFmtId="49" fontId="5" fillId="3" borderId="10" xfId="1" applyNumberFormat="1" applyFont="1" applyFill="1" applyBorder="1" applyAlignment="1">
      <alignment horizontal="center" vertical="top" wrapText="1"/>
    </xf>
    <xf numFmtId="49" fontId="5" fillId="3" borderId="11" xfId="1" applyNumberFormat="1" applyFont="1" applyFill="1" applyBorder="1" applyAlignment="1">
      <alignment horizontal="center" vertical="top" wrapText="1"/>
    </xf>
    <xf numFmtId="2" fontId="5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2" fontId="7" fillId="11" borderId="5" xfId="1" applyNumberFormat="1" applyFont="1" applyFill="1" applyBorder="1" applyAlignment="1">
      <alignment horizontal="center" vertical="top" wrapText="1"/>
    </xf>
    <xf numFmtId="2" fontId="7" fillId="11" borderId="7" xfId="1" applyNumberFormat="1" applyFont="1" applyFill="1" applyBorder="1" applyAlignment="1">
      <alignment horizontal="center" vertical="top" wrapText="1"/>
    </xf>
    <xf numFmtId="2" fontId="7" fillId="11" borderId="6" xfId="1" applyNumberFormat="1" applyFont="1" applyFill="1" applyBorder="1" applyAlignment="1">
      <alignment horizontal="center" vertical="top" wrapText="1"/>
    </xf>
    <xf numFmtId="2" fontId="37" fillId="2" borderId="2" xfId="1" applyNumberFormat="1" applyFont="1" applyFill="1" applyBorder="1" applyAlignment="1">
      <alignment horizontal="center" vertical="top" wrapText="1"/>
    </xf>
    <xf numFmtId="2" fontId="37" fillId="2" borderId="4" xfId="1" applyNumberFormat="1" applyFont="1" applyFill="1" applyBorder="1" applyAlignment="1">
      <alignment horizontal="center" vertical="top" wrapText="1"/>
    </xf>
    <xf numFmtId="2" fontId="7" fillId="11" borderId="2" xfId="1" applyNumberFormat="1" applyFont="1" applyFill="1" applyBorder="1" applyAlignment="1">
      <alignment horizontal="center" vertical="top" wrapText="1"/>
    </xf>
    <xf numFmtId="2" fontId="7" fillId="11" borderId="3" xfId="1" applyNumberFormat="1" applyFont="1" applyFill="1" applyBorder="1" applyAlignment="1">
      <alignment horizontal="center" vertical="top" wrapText="1"/>
    </xf>
    <xf numFmtId="2" fontId="7" fillId="11" borderId="4" xfId="1" applyNumberFormat="1" applyFont="1" applyFill="1" applyBorder="1" applyAlignment="1">
      <alignment horizontal="center" vertical="top" wrapText="1"/>
    </xf>
    <xf numFmtId="49" fontId="7" fillId="6" borderId="9" xfId="1" applyNumberFormat="1" applyFont="1" applyFill="1" applyBorder="1" applyAlignment="1">
      <alignment horizontal="center" vertical="top" wrapText="1"/>
    </xf>
    <xf numFmtId="49" fontId="7" fillId="6" borderId="10" xfId="1" applyNumberFormat="1" applyFont="1" applyFill="1" applyBorder="1" applyAlignment="1">
      <alignment horizontal="center" vertical="top" wrapText="1"/>
    </xf>
    <xf numFmtId="49" fontId="7" fillId="6" borderId="11" xfId="1" applyNumberFormat="1" applyFont="1" applyFill="1" applyBorder="1" applyAlignment="1">
      <alignment horizontal="center" vertical="top" wrapText="1"/>
    </xf>
    <xf numFmtId="49" fontId="7" fillId="6" borderId="8" xfId="1" applyNumberFormat="1" applyFont="1" applyFill="1" applyBorder="1" applyAlignment="1">
      <alignment horizontal="center" vertical="top" wrapText="1"/>
    </xf>
    <xf numFmtId="49" fontId="7" fillId="6" borderId="12" xfId="1" applyNumberFormat="1" applyFont="1" applyFill="1" applyBorder="1" applyAlignment="1">
      <alignment horizontal="center" vertical="top" wrapText="1"/>
    </xf>
    <xf numFmtId="49" fontId="7" fillId="6" borderId="13" xfId="1" applyNumberFormat="1" applyFont="1" applyFill="1" applyBorder="1" applyAlignment="1">
      <alignment horizontal="center" vertical="top" wrapText="1"/>
    </xf>
    <xf numFmtId="2" fontId="37" fillId="6" borderId="2" xfId="1" applyNumberFormat="1" applyFont="1" applyFill="1" applyBorder="1" applyAlignment="1">
      <alignment horizontal="center" vertical="top" wrapText="1"/>
    </xf>
    <xf numFmtId="2" fontId="37" fillId="6" borderId="4" xfId="1" applyNumberFormat="1" applyFont="1" applyFill="1" applyBorder="1" applyAlignment="1">
      <alignment horizontal="center" vertical="top" wrapText="1"/>
    </xf>
    <xf numFmtId="49" fontId="14" fillId="2" borderId="9" xfId="1" applyNumberFormat="1" applyFont="1" applyFill="1" applyBorder="1" applyAlignment="1">
      <alignment horizontal="center" vertical="top" wrapText="1"/>
    </xf>
    <xf numFmtId="49" fontId="14" fillId="2" borderId="10" xfId="1" applyNumberFormat="1" applyFont="1" applyFill="1" applyBorder="1" applyAlignment="1">
      <alignment horizontal="center" vertical="top" wrapText="1"/>
    </xf>
    <xf numFmtId="49" fontId="14" fillId="2" borderId="11" xfId="1" applyNumberFormat="1" applyFont="1" applyFill="1" applyBorder="1" applyAlignment="1">
      <alignment horizontal="center" vertical="top" wrapText="1"/>
    </xf>
    <xf numFmtId="49" fontId="14" fillId="2" borderId="8" xfId="1" applyNumberFormat="1" applyFont="1" applyFill="1" applyBorder="1" applyAlignment="1">
      <alignment horizontal="center" vertical="top" wrapText="1"/>
    </xf>
    <xf numFmtId="49" fontId="14" fillId="2" borderId="12" xfId="1" applyNumberFormat="1" applyFont="1" applyFill="1" applyBorder="1" applyAlignment="1">
      <alignment horizontal="center" vertical="top" wrapText="1"/>
    </xf>
    <xf numFmtId="49" fontId="14" fillId="2" borderId="13" xfId="1" applyNumberFormat="1" applyFont="1" applyFill="1" applyBorder="1" applyAlignment="1">
      <alignment horizontal="center" vertical="top" wrapText="1"/>
    </xf>
    <xf numFmtId="2" fontId="7" fillId="2" borderId="2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top" wrapText="1"/>
    </xf>
    <xf numFmtId="49" fontId="14" fillId="2" borderId="7" xfId="1" applyNumberFormat="1" applyFont="1" applyFill="1" applyBorder="1" applyAlignment="1">
      <alignment horizontal="center" vertical="top" wrapText="1"/>
    </xf>
    <xf numFmtId="49" fontId="14" fillId="2" borderId="6" xfId="1" applyNumberFormat="1" applyFont="1" applyFill="1" applyBorder="1" applyAlignment="1">
      <alignment horizontal="center" vertical="top" wrapText="1"/>
    </xf>
    <xf numFmtId="49" fontId="7" fillId="2" borderId="9" xfId="1" applyNumberFormat="1" applyFont="1" applyFill="1" applyBorder="1" applyAlignment="1">
      <alignment horizontal="center" vertical="top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11" xfId="1" applyNumberFormat="1" applyFont="1" applyFill="1" applyBorder="1" applyAlignment="1">
      <alignment horizontal="center" vertical="top" wrapText="1"/>
    </xf>
    <xf numFmtId="49" fontId="7" fillId="2" borderId="8" xfId="1" applyNumberFormat="1" applyFont="1" applyFill="1" applyBorder="1" applyAlignment="1">
      <alignment horizontal="center" vertical="top" wrapText="1"/>
    </xf>
    <xf numFmtId="49" fontId="7" fillId="2" borderId="12" xfId="1" applyNumberFormat="1" applyFont="1" applyFill="1" applyBorder="1" applyAlignment="1">
      <alignment horizontal="center" vertical="top" wrapText="1"/>
    </xf>
    <xf numFmtId="49" fontId="7" fillId="2" borderId="13" xfId="1" applyNumberFormat="1" applyFont="1" applyFill="1" applyBorder="1" applyAlignment="1">
      <alignment horizontal="center" vertical="top" wrapText="1"/>
    </xf>
    <xf numFmtId="2" fontId="7" fillId="10" borderId="9" xfId="1" applyNumberFormat="1" applyFont="1" applyFill="1" applyBorder="1" applyAlignment="1">
      <alignment horizontal="center" vertical="top" wrapText="1"/>
    </xf>
    <xf numFmtId="2" fontId="7" fillId="10" borderId="11" xfId="1" applyNumberFormat="1" applyFont="1" applyFill="1" applyBorder="1" applyAlignment="1">
      <alignment horizontal="center" vertical="top" wrapText="1"/>
    </xf>
    <xf numFmtId="2" fontId="7" fillId="10" borderId="8" xfId="1" applyNumberFormat="1" applyFont="1" applyFill="1" applyBorder="1" applyAlignment="1">
      <alignment horizontal="center" vertical="top" wrapText="1"/>
    </xf>
    <xf numFmtId="2" fontId="7" fillId="10" borderId="13" xfId="1" applyNumberFormat="1" applyFont="1" applyFill="1" applyBorder="1" applyAlignment="1">
      <alignment horizontal="center" vertical="top" wrapText="1"/>
    </xf>
    <xf numFmtId="49" fontId="7" fillId="3" borderId="9" xfId="1" applyNumberFormat="1" applyFont="1" applyFill="1" applyBorder="1" applyAlignment="1">
      <alignment horizontal="center" vertical="center" wrapText="1"/>
    </xf>
    <xf numFmtId="49" fontId="7" fillId="3" borderId="10" xfId="1" applyNumberFormat="1" applyFont="1" applyFill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49" fontId="7" fillId="3" borderId="8" xfId="1" applyNumberFormat="1" applyFont="1" applyFill="1" applyBorder="1" applyAlignment="1">
      <alignment horizontal="center" vertical="center" wrapText="1"/>
    </xf>
    <xf numFmtId="49" fontId="7" fillId="3" borderId="12" xfId="1" applyNumberFormat="1" applyFont="1" applyFill="1" applyBorder="1" applyAlignment="1">
      <alignment horizontal="center" vertical="center" wrapText="1"/>
    </xf>
    <xf numFmtId="49" fontId="7" fillId="3" borderId="13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top" wrapText="1"/>
    </xf>
    <xf numFmtId="2" fontId="7" fillId="3" borderId="4" xfId="1" applyNumberFormat="1" applyFont="1" applyFill="1" applyBorder="1" applyAlignment="1">
      <alignment horizontal="center" vertical="top" wrapText="1"/>
    </xf>
    <xf numFmtId="2" fontId="7" fillId="10" borderId="2" xfId="1" applyNumberFormat="1" applyFont="1" applyFill="1" applyBorder="1" applyAlignment="1">
      <alignment horizontal="center" vertical="top" wrapText="1"/>
    </xf>
    <xf numFmtId="2" fontId="7" fillId="10" borderId="4" xfId="1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</cellXfs>
  <cellStyles count="7">
    <cellStyle name="Normal 2" xfId="4"/>
    <cellStyle name="Normal 5" xfId="6"/>
    <cellStyle name="เครื่องหมายจุลภาค" xfId="2" builtinId="3"/>
    <cellStyle name="ปกติ" xfId="0" builtinId="0"/>
    <cellStyle name="ปกติ_Sheet1" xfId="1"/>
    <cellStyle name="ปกติ_รายละเอียดงบรายจ่าย-รายการ" xfId="5"/>
    <cellStyle name="แย่" xfId="3" builtinId="27"/>
  </cellStyles>
  <dxfs count="24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Light16"/>
  <colors>
    <mruColors>
      <color rgb="FF8AF86C"/>
      <color rgb="FFFFCCFF"/>
      <color rgb="FFCC66FF"/>
      <color rgb="FFFFCC66"/>
      <color rgb="FFCCCCFF"/>
      <color rgb="FFFF99FF"/>
      <color rgb="FFCC99FF"/>
      <color rgb="FF99FF66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302559</xdr:colOff>
      <xdr:row>41</xdr:row>
      <xdr:rowOff>674130</xdr:rowOff>
    </xdr:from>
    <xdr:to>
      <xdr:col>64</xdr:col>
      <xdr:colOff>590723</xdr:colOff>
      <xdr:row>41</xdr:row>
      <xdr:rowOff>974912</xdr:rowOff>
    </xdr:to>
    <xdr:cxnSp macro="">
      <xdr:nvCxnSpPr>
        <xdr:cNvPr id="9" name="ตัวเชื่อมต่อตรง 11">
          <a:extLst>
            <a:ext uri="{FF2B5EF4-FFF2-40B4-BE49-F238E27FC236}">
              <a16:creationId xmlns:a16="http://schemas.microsoft.com/office/drawing/2014/main" xmlns="" id="{FDF97E96-42E5-4824-9015-9A6C5EDF26B5}"/>
            </a:ext>
          </a:extLst>
        </xdr:cNvPr>
        <xdr:cNvCxnSpPr/>
      </xdr:nvCxnSpPr>
      <xdr:spPr>
        <a:xfrm flipH="1">
          <a:off x="26143324" y="15925336"/>
          <a:ext cx="2881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302559</xdr:colOff>
      <xdr:row>41</xdr:row>
      <xdr:rowOff>674130</xdr:rowOff>
    </xdr:from>
    <xdr:to>
      <xdr:col>64</xdr:col>
      <xdr:colOff>590723</xdr:colOff>
      <xdr:row>41</xdr:row>
      <xdr:rowOff>974912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:a16="http://schemas.microsoft.com/office/drawing/2014/main" xmlns="" id="{FDF97E96-42E5-4824-9015-9A6C5EDF26B5}"/>
            </a:ext>
          </a:extLst>
        </xdr:cNvPr>
        <xdr:cNvCxnSpPr/>
      </xdr:nvCxnSpPr>
      <xdr:spPr>
        <a:xfrm flipH="1">
          <a:off x="48632409" y="21886305"/>
          <a:ext cx="26911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794809</xdr:colOff>
      <xdr:row>0</xdr:row>
      <xdr:rowOff>151345</xdr:rowOff>
    </xdr:from>
    <xdr:to>
      <xdr:col>11</xdr:col>
      <xdr:colOff>249175</xdr:colOff>
      <xdr:row>0</xdr:row>
      <xdr:rowOff>437095</xdr:rowOff>
    </xdr:to>
    <xdr:sp macro="" textlink="">
      <xdr:nvSpPr>
        <xdr:cNvPr id="2" name="สี่เหลี่ยมผืนผ้า 1"/>
        <xdr:cNvSpPr/>
      </xdr:nvSpPr>
      <xdr:spPr>
        <a:xfrm>
          <a:off x="8588922" y="151345"/>
          <a:ext cx="396624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457759</xdr:colOff>
      <xdr:row>0</xdr:row>
      <xdr:rowOff>158563</xdr:rowOff>
    </xdr:from>
    <xdr:to>
      <xdr:col>14</xdr:col>
      <xdr:colOff>169180</xdr:colOff>
      <xdr:row>0</xdr:row>
      <xdr:rowOff>444313</xdr:rowOff>
    </xdr:to>
    <xdr:sp macro="" textlink="">
      <xdr:nvSpPr>
        <xdr:cNvPr id="3" name="สี่เหลี่ยมผืนผ้า 2"/>
        <xdr:cNvSpPr/>
      </xdr:nvSpPr>
      <xdr:spPr>
        <a:xfrm>
          <a:off x="10566549" y="158563"/>
          <a:ext cx="387389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123825</xdr:rowOff>
    </xdr:from>
    <xdr:to>
      <xdr:col>11</xdr:col>
      <xdr:colOff>76199</xdr:colOff>
      <xdr:row>49</xdr:row>
      <xdr:rowOff>133350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193" t="5278" r="17386" b="10175"/>
        <a:stretch/>
      </xdr:blipFill>
      <xdr:spPr>
        <a:xfrm>
          <a:off x="219074" y="304800"/>
          <a:ext cx="7400925" cy="86963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12</xdr:col>
      <xdr:colOff>85725</xdr:colOff>
      <xdr:row>1</xdr:row>
      <xdr:rowOff>76200</xdr:rowOff>
    </xdr:from>
    <xdr:to>
      <xdr:col>22</xdr:col>
      <xdr:colOff>171450</xdr:colOff>
      <xdr:row>48</xdr:row>
      <xdr:rowOff>28575</xdr:rowOff>
    </xdr:to>
    <xdr:pic>
      <xdr:nvPicPr>
        <xdr:cNvPr id="3" name="รูปภาพ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714" t="6482" r="17334" b="6470"/>
        <a:stretch/>
      </xdr:blipFill>
      <xdr:spPr>
        <a:xfrm>
          <a:off x="8315325" y="257175"/>
          <a:ext cx="6943725" cy="8458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uterHP" refreshedDate="43807.585260995373" createdVersion="5" refreshedVersion="5" minRefreshableVersion="3" recordCount="44">
  <cacheSource type="worksheet">
    <worksheetSource ref="A2:Q46" sheet="สรุป ยุทธ 1-3 "/>
  </cacheSource>
  <cacheFields count="17">
    <cacheField name="(1)_x000a_ยุทธ ศาสตร์" numFmtId="0">
      <sharedItems containsSemiMixedTypes="0" containsString="0" containsNumber="1" containsInteger="1" minValue="1" maxValue="3" count="3">
        <n v="1"/>
        <n v="2"/>
        <n v="3"/>
      </sharedItems>
    </cacheField>
    <cacheField name="(2) แผน งาน" numFmtId="0">
      <sharedItems containsSemiMixedTypes="0" containsString="0" containsNumber="1" containsInteger="1" minValue="1" maxValue="6" count="6">
        <n v="1"/>
        <n v="3"/>
        <n v="4"/>
        <n v="5"/>
        <n v="6"/>
        <n v="2"/>
      </sharedItems>
    </cacheField>
    <cacheField name=" (3)_x000a_โครงการ" numFmtId="0">
      <sharedItems containsSemiMixedTypes="0" containsString="0" containsNumber="1" containsInteger="1" minValue="1" maxValue="13"/>
    </cacheField>
    <cacheField name="(4)_x000a_ตัวชี้วัด" numFmtId="0">
      <sharedItems containsBlank="1" containsMixedTypes="1" containsNumber="1" minValue="5.0999999999999996" maxValue="6.1"/>
    </cacheField>
    <cacheField name="     (5)      แผนงาน/โครงการ" numFmtId="0">
      <sharedItems count="42">
        <s v="1.พัฒนาและสร้างศักยภาพคนไทยทุกกลุ่มวัย"/>
        <s v="พัฒนาและสร้างศักยภาพคนไทยทุกกลุ่มวัย"/>
        <s v="พัฒนาและสร่างเสริมศัยภาพการดูแลสุขภาพวัยรุ่น"/>
        <s v="ขับเคลื่อนการดำเนินงาน TO BE NUMBER ONE เพื่อป้องกันและแก้ไขปัญหายาเสพติด  _x000a_"/>
        <s v="โครงการขับเคลื่อนการดำเนินงาน TO BE NUMBER ONE  จังหวัดสิงห์บุรี  "/>
        <s v="โครงการส่งเสริมสุขภาพผู้สูงอายุ จังหวัดสิงห์บุรี"/>
        <s v="เด็กวัยเรียนสุขภาพดีมีความรอบรู้ด้านสุขภาพแก่เด็กวัยเรียน"/>
        <s v="แผนงานส่งเสริมและสนับสนุนพฤติกรรมสุขภาพตามหลัก 3 อ 3 ส"/>
        <s v="โครงการคัดกรองมะเร็งเต้านมโดยรถเอ็กซเรน์เต้านมเคลื่อนที่ (Mammogram) ในสตรีกลุ่มเสี่ยงและด้อยโอกาส ในโอกาสมหามงคลพระราชพิธีบรมราชาภิเษก พุทธศักราช 2562 จังหวัดสิงห์บุรี"/>
        <s v="พัฒนาระบบการดูแลสุขภาพประชาชนจังหวัดสิงห์บุรี"/>
        <s v="องค์กรต้นแบบสุขภาพดี"/>
        <s v="แผนการป้องกันและลดปัจจัยเสี่ยงด้านสุขภาพและบริหารจัดการสิ่งแวดล้อมให้เอื้อต่อการมีสุขภาพดี"/>
        <s v="จัดการภัยคุกคามความมั่นคงทางสุขภาพ &quot;ยุติการใช้สารเคมีทางการเกษตรที่มีอันตรายสูง 3 ชนิด ภายในปี 2563&quot;"/>
        <s v="แผนงานที่ 4 ลดปัจจัยเสี่ยงด้านสุขภาพและบริหารจัดการสิ่งแวดล้อมให้เอื้อต่อการมีสุขภาพดี/โครงการพัฒนาอนามัยสิ่งแวดล้อมให้ได้ตามเกณฑ์ GREEN &amp; CLEAN Hospital /"/>
        <s v="การบริหารจัดการสิ่งแวดล้อม"/>
        <s v="โรงเรียนต้นแบบด้านสุขภาพ"/>
        <s v="โครงการเด็กไทยบริโภคปลอดภัย ห่างไกลโรคNCDs (อสม.น้อย)"/>
        <s v="โครงการสิงห์บุรีเมืองอาหารปลอดภัย ประชาชนสุขใจ เศรษฐกิจรุ่งเรือง      "/>
        <s v="โครงการสนับสนุนและพัฒนาสถานที่ผลิต (คัดและบรรจุ) ผักและผลไม้สด"/>
        <s v="โครงการผลิตภัณฑ์เสริมอาหารปลอดภัย ห่างไกลสารปลอมปน "/>
        <s v="โครงการผลิตภัณฑ์น้ำปลาและน้ำเกลือปรุงอาหาร ณ สถานที่ผลิต ได้มาตรฐานไอโอดีนตามเกณฑ์ที่กำหนด"/>
        <s v="โครงการพัฒนาปลาช่อนแม่ลาแปรรูปของดีเมืองสิงห์สู่อาหารเพื่อสุขภาพ ประจำปี 2563"/>
        <s v="แผนงานส่งเสริมการมีร่วมของภาคีเครือข่าย"/>
        <s v="โครงการพัฒนาศักยภาพการจัดการภาวะฉุกเฉินด้านสาธารณสุข(Public Health Emergency Management : FHEM) จังหวัดสิงห์บุรี ปี 2563"/>
        <s v="โครงการพัฒนาศักยภาพบุคลากรด้านการแพทย์ฉุกเฉินจังหวัดสิงห์บุรี"/>
        <s v="โครงการพัฒนาสำนักระบบบริการการแพทย์ฉุกเฉินจังหวัดสิงห์บุรี"/>
        <s v="โครงการพัฒนาองค์กรฝึกอบรมด้านการแพทย์ฉุกเฉินจังหวัดสิงห์บุรี"/>
        <s v="ป้องกันปัญหาการฆ่าตัวตายสำเร็จ"/>
        <s v="พัฒนาระบบบริการ"/>
        <s v="โครงการบำบัดรักษาและฟื้นฟูสมรรถภาพผู้เสพ/ผู้ติดยาเสพติด จังหวัดสิงห์บุรี ปี 2563"/>
        <s v="โครงการเร่งรัดการดำเนินงานค้นหาและดูแลรักษาวัณโรค "/>
        <s v="โครงการป้องกันและควบคุมการดื้อยาต้านจุลชีพและการใช้ยาอย่างสมเหตุสมผล(สธ.)"/>
        <s v="โครงการกัญชาทางการแพทย์(สธ.)"/>
        <s v="ระดับความสำเร็จของการดำเนินงาน_x000a_ระบบธรรมาภิบาลและ_x000a_องค์กรคุณภาพ"/>
        <s v="พัฒนาการจัดซื้อร่วม_x000a_ระดับจังหวัด"/>
        <s v="โครงการเสริมสร้างวินัยและป้องกันการทุจริตประพฤติมิชอบ สำนักงานสาธารณสุขจังหวัดสิงห์บุรี ปีงบประมาณ พ.ศ.2563"/>
        <s v="โครงการบริหารจัดการกำลังคนด้านสุขภาพจังหวัดสิงห์บุรี ประจำปี 2563"/>
        <s v="โครงการ Happy MOPHกระทรวงสาธารณสุขกระทรวงแห่งความสุข"/>
        <s v="โครงการ Smart Hospital"/>
        <s v="โครงการพัฒนาข้อมูลสำหรับบริหารจัดการ"/>
        <s v="โครงการพัฒนาระบบกำกับติดตามโครงการ ผลงาน และงบประมาณ"/>
        <s v="โครงการพัมนาระบบบริการข้อมูลหน้าเวปไซต์"/>
      </sharedItems>
    </cacheField>
    <cacheField name="  (6)  วัตถุประสงค์" numFmtId="0">
      <sharedItems containsBlank="1" longText="1"/>
    </cacheField>
    <cacheField name="    (7)     ตัวชี้วัด" numFmtId="0">
      <sharedItems containsBlank="1"/>
    </cacheField>
    <cacheField name=" (8) กิจกรรมสำคัญ" numFmtId="0">
      <sharedItems containsBlank="1"/>
    </cacheField>
    <cacheField name="ประเภท" numFmtId="0">
      <sharedItems containsBlank="1"/>
    </cacheField>
    <cacheField name="จำนวน" numFmtId="0">
      <sharedItems containsString="0" containsBlank="1" containsNumber="1" containsInteger="1" minValue="1" maxValue="1"/>
    </cacheField>
    <cacheField name="รายละเอียดการใช้งบประมาณ" numFmtId="0">
      <sharedItems/>
    </cacheField>
    <cacheField name="จำนวนเงิน    (บาท)" numFmtId="0">
      <sharedItems containsSemiMixedTypes="0" containsString="0" containsNumber="1" containsInteger="1" minValue="0" maxValue="890000"/>
    </cacheField>
    <cacheField name="แหล่งงบ ประมาณ" numFmtId="0">
      <sharedItems containsBlank="1" containsMixedTypes="1" containsNumber="1" containsInteger="1" minValue="101" maxValue="503" count="7">
        <n v="101"/>
        <m/>
        <n v="501"/>
        <n v="103"/>
        <n v="102"/>
        <n v="503"/>
        <s v="CIO"/>
      </sharedItems>
    </cacheField>
    <cacheField name="ระบุเดือน ที่ดำเนินการ" numFmtId="0">
      <sharedItems containsBlank="1"/>
    </cacheField>
    <cacheField name="งบประมาณที่ใช้" numFmtId="0">
      <sharedItems containsBlank="1" containsMixedTypes="1" containsNumber="1" containsInteger="1" minValue="11400" maxValue="11400"/>
    </cacheField>
    <cacheField name=" (12) ผู้รับผิด ชอบ" numFmtId="0">
      <sharedItems containsBlank="1"/>
    </cacheField>
    <cacheField name="(13) หน่วย งาน" numFmtId="0">
      <sharedItems count="14">
        <s v="ส่งเสริมสุขภาพฯ"/>
        <s v="สื่อสาร"/>
        <s v="NCD"/>
        <s v="คร."/>
        <s v="อวล"/>
        <s v="ทันตฯ"/>
        <s v="คบ."/>
        <s v="ยุทธศาสตร์"/>
        <s v="แผนไทย"/>
        <s v="บริหารทั่วไป"/>
        <s v="นิติการ"/>
        <s v="HR"/>
        <s v="สสจ.สิงห์บุรี"/>
        <s v="CK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mputerHP" refreshedDate="43807.590313773151" createdVersion="5" refreshedVersion="5" minRefreshableVersion="3" recordCount="75">
  <cacheSource type="worksheet">
    <worksheetSource ref="A2:Q77" sheet="สรุป ประจำ1-3"/>
  </cacheSource>
  <cacheFields count="17">
    <cacheField name="(1)_x000a_ยุทธ ศาสตร์" numFmtId="0">
      <sharedItems containsSemiMixedTypes="0" containsString="0" containsNumber="1" containsInteger="1" minValue="1" maxValue="3" count="3">
        <n v="1"/>
        <n v="2"/>
        <n v="3"/>
      </sharedItems>
    </cacheField>
    <cacheField name="(2) แผน งาน" numFmtId="0">
      <sharedItems containsBlank="1"/>
    </cacheField>
    <cacheField name=" (3)_x000a_โครงการ" numFmtId="0">
      <sharedItems containsBlank="1"/>
    </cacheField>
    <cacheField name="(4)_x000a_ตัวชี้วัด" numFmtId="0">
      <sharedItems containsBlank="1"/>
    </cacheField>
    <cacheField name="     (5)      แผนงาน/โครงการ" numFmtId="0">
      <sharedItems/>
    </cacheField>
    <cacheField name="  (6)  วัตถุประสงค์" numFmtId="0">
      <sharedItems containsBlank="1" longText="1"/>
    </cacheField>
    <cacheField name="    (7)     ตัวชี้วัด" numFmtId="0">
      <sharedItems containsBlank="1"/>
    </cacheField>
    <cacheField name="            (8)             กิจกรรมสำคัญ" numFmtId="0">
      <sharedItems containsBlank="1"/>
    </cacheField>
    <cacheField name="ประเภท" numFmtId="0">
      <sharedItems containsBlank="1"/>
    </cacheField>
    <cacheField name="จำนวน" numFmtId="0">
      <sharedItems containsBlank="1" containsMixedTypes="1" containsNumber="1" containsInteger="1" minValue="47" maxValue="47"/>
    </cacheField>
    <cacheField name="รายละเอียดการใช้งบประมาณ" numFmtId="0">
      <sharedItems/>
    </cacheField>
    <cacheField name="จำนวนเงิน    (บาท)" numFmtId="0">
      <sharedItems containsString="0" containsBlank="1" containsNumber="1" minValue="0" maxValue="4179186.8"/>
    </cacheField>
    <cacheField name="แหล่งงบ ประมาณ" numFmtId="0">
      <sharedItems containsBlank="1" containsMixedTypes="1" containsNumber="1" containsInteger="1" minValue="101" maxValue="504" count="10">
        <m/>
        <n v="102"/>
        <n v="101"/>
        <n v="103"/>
        <n v="501"/>
        <s v="งบประมาณในหน่วยงาน"/>
        <n v="502"/>
        <n v="503"/>
        <n v="300"/>
        <n v="504"/>
      </sharedItems>
    </cacheField>
    <cacheField name="ระบุเดือน ที่ดำเนินการ" numFmtId="0">
      <sharedItems containsBlank="1"/>
    </cacheField>
    <cacheField name="งบประมาณที่ใช้" numFmtId="0">
      <sharedItems containsBlank="1" containsMixedTypes="1" containsNumber="1" containsInteger="1" minValue="0" maxValue="50000"/>
    </cacheField>
    <cacheField name=" (12) ผู้รับผิด ชอบ" numFmtId="0">
      <sharedItems containsBlank="1"/>
    </cacheField>
    <cacheField name="(13) หน่วย งาน" numFmtId="0">
      <sharedItems count="23">
        <s v="ส่งเสริมสุขภาพฯ"/>
        <s v="ทันตฯ                                                                                                                               "/>
        <s v="ครบ."/>
        <s v="คบ."/>
        <s v="สื่อสาร"/>
        <s v="อวล."/>
        <s v="ยุทธศาสตร์"/>
        <s v="คร."/>
        <s v="แผนไทย"/>
        <s v="NCD"/>
        <s v="ประกันสุขภาพ "/>
        <s v="HR"/>
        <s v="บริหารทั่วไป"/>
        <s v="ทันตฯ" u="1"/>
        <s v="กลุ่มงานประกันสุขภาพ" u="1"/>
        <s v="คบ" u="1"/>
        <s v="ยุทธ" u="1"/>
        <s v="สสจ." u="1"/>
        <s v="ประกันสุขภาพ" u="1"/>
        <s v="กลุ่มงานพัฒนายุทธศาสตร์ฯ" u="1"/>
        <s v="สสจ.สิงห์บุรี" u="1"/>
        <s v="กลุ่มงานประกันสุขภาพ สสจ.สิงห์บุรี" u="1"/>
        <s v="สสจ.สห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x v="0"/>
    <x v="0"/>
    <n v="1"/>
    <s v=" 1.อัตราส่วนการตายมารดาไทย      "/>
    <x v="0"/>
    <s v="1.เพื่อเฝ้าระวังหญิงตั้งครรภ์และหลังคลอดเพื่อลดการตายของมารดาจากการตั้งครรภ์และคลอดอย่างมีประสิทธิภาพ  "/>
    <s v=" 1.อัตราส่วนการตายมารดาไทย      "/>
    <m/>
    <m/>
    <m/>
    <s v="งบโครงการ"/>
    <n v="3750"/>
    <x v="0"/>
    <m/>
    <m/>
    <s v="นงลักษณ์  เกตุแก้ว    "/>
    <x v="0"/>
  </r>
  <r>
    <x v="0"/>
    <x v="0"/>
    <n v="1"/>
    <s v="2.ระดับความสำเร็จของพัฒนาการเด็กตามเกณฑ์มาตรฐาน"/>
    <x v="1"/>
    <s v="1.เพื่อส่งเสริมให้เด็กเจริญเติบโต พัฒนาการสมวัย พร้อมเรียนรู้ ตามช่วงวัย        _x000a_ 2.ส่งเสริมให้ประชาชนมีความตระหนักรู้เรื่องการเลี้ยงดูเด็กอย่างมีคุณภาพ"/>
    <s v="2.ระดับความสำเร็จของพัฒนาการเด็กตามเกณฑ์มาตรฐาน"/>
    <m/>
    <m/>
    <m/>
    <s v="งบโครงการ"/>
    <n v="0"/>
    <x v="1"/>
    <m/>
    <m/>
    <s v="นงลักษณ์  เกตุแก้ว    "/>
    <x v="0"/>
  </r>
  <r>
    <x v="0"/>
    <x v="0"/>
    <n v="1"/>
    <s v=" 3. ร้อยละของเด็ก 0-5ปี สูงดีสมส่วน และส่วนสูงเฉลี่ยที่อายุ 5 ปี"/>
    <x v="1"/>
    <s v="1.เพื่อส่งเสริมโภชนาการสตรีและเด็กปฐมวัย          2.  เพื่อให้มีการดาเนินงานโภชนาการแบบบูรณาการใน ANC WCC หมู่บ้าน และ  ศูนย์เด็กเล็ก      "/>
    <s v=" 3. ร้อยละของเด็ก 0-5ปี สูงดีสมส่วน และส่วนสูงเฉลี่ยที่อายุ 5 ปี"/>
    <m/>
    <m/>
    <m/>
    <s v="งบโครงการ"/>
    <n v="0"/>
    <x v="1"/>
    <m/>
    <m/>
    <s v="นงลักษณ์  เกตุแก้ว    "/>
    <x v="0"/>
  </r>
  <r>
    <x v="0"/>
    <x v="0"/>
    <n v="1"/>
    <s v="KPI 5.อัตราการคลอดมีชีพ ในหญิงอายุ 15-19 ปี"/>
    <x v="2"/>
    <s v="1.เพื่อพัฒนาและสร้างเสริมศักยภาพให้วัยรุ่นมีทักษะชีวิต สร้างความรู้อนามัยเจริญพันธุ์กลุ่มวัยรุ่นและเยาวชน และปรับพฤติกรรมตามหลัก 3อ 3ส          2.เพื่อลดปัญหาการตั้งครรภ์ก่อนวัยอันควร"/>
    <s v="1.อัตราการตั้งครรภ์ซ้ำในหญิงอายุน้อยกว่า 20 ปี        2.อัตรการคลอดมีชีพในหญิงอายุ15 - 19 ปี     "/>
    <m/>
    <m/>
    <m/>
    <s v="งบโครงการ"/>
    <n v="0"/>
    <x v="1"/>
    <m/>
    <m/>
    <s v="ภาณุมาศ และสุภาวดี"/>
    <x v="0"/>
  </r>
  <r>
    <x v="0"/>
    <x v="0"/>
    <n v="1"/>
    <s v="KPI 7 ระดับความสำเร้จของอำเภอที่มีการขับเคลื่อนกิจกรรม To be number One"/>
    <x v="3"/>
    <s v="1. เพื่อให้สมาชิก TO BE NUMBER ONE เกิดค่านิยมเป็นหนึ่งโดยไม่พึ่งยาเสพติด2.เพื่อให้เยาวชนได้รับประสบการณ์ และเพิ่มพูนทักษะจากการฝึกแก้ปัญหาพัฒนา EQ ทั้งด้วยตนเอง และจากกลุ่มเพื่อนวัยเดียวกัน_x000a_"/>
    <s v=" ระดับความสำเร็จของอำเภอที่มีการขับเคลื่อนกิจกรรม TO BE NUMBER ONE "/>
    <m/>
    <m/>
    <m/>
    <s v="งบโครงการ"/>
    <n v="54000"/>
    <x v="0"/>
    <m/>
    <m/>
    <s v="ส่งเสริมฯ"/>
    <x v="0"/>
  </r>
  <r>
    <x v="0"/>
    <x v="0"/>
    <n v="1"/>
    <s v="KPI 7 ระดับความสำเร้จของอำเภอที่มีการขับเคลื่อนกิจกรรม To be number One"/>
    <x v="4"/>
    <s v="2.1 สร้างเสริมการมีส่วนร่วมของหน่วยงานในการจัดกิจกรรมตามโครงการ TO BE NUMBER ONE "/>
    <s v="1.ร้อยละ 100 ของหน่วยงาน มีส่วนร่วมในการจัดกิจกรรมโครงการ TO BE NUMBER ONE  "/>
    <m/>
    <m/>
    <m/>
    <s v="งบโครงการ"/>
    <n v="490400"/>
    <x v="2"/>
    <m/>
    <m/>
    <s v="สสจ."/>
    <x v="0"/>
  </r>
  <r>
    <x v="0"/>
    <x v="0"/>
    <n v="1"/>
    <s v="KPI 9.2 ร้อยละของประชากรสูงอายุที่มีพฤติกรรมสุขภาพที่พึงประสงค์"/>
    <x v="5"/>
    <s v=" -เพื่อให้ประชาชนมีการเตรียมความพร้อมเพื่อเตรียมเป็นผู้สูงอายุที่มีคุณภาพ"/>
    <s v="ร้อยละของประชาชนอายุ 55 - 59 ปี ได้รับการเตือนการเตรียมความพร้อมเป็นผู้สูงอายุที่มีคุณภาพ"/>
    <m/>
    <m/>
    <m/>
    <s v="งบโครงการ"/>
    <n v="432475"/>
    <x v="2"/>
    <m/>
    <m/>
    <s v="ผู้รับผิดชอบงานส่งเสริมสุขภาพผู้สูงอายุ"/>
    <x v="0"/>
  </r>
  <r>
    <x v="0"/>
    <x v="0"/>
    <n v="1"/>
    <s v="KPI 4. ร้อยละของเด็กอายุ 6-14ปี สูงดีสมส่วน"/>
    <x v="6"/>
    <s v="1.เพื่อสร้างความรอบรู้ด้านสุขภาพแก่เด็กวัยเรียน 2.ปลูกฝังพฤติกรรมสุขภาพที่ถูกต้อง เหมาะสม แก่เด็กวัยเรียน"/>
    <s v="เด็กวัยเรียน (6-14ปี)สูงดีสมส่วน  "/>
    <m/>
    <m/>
    <m/>
    <s v="งบโครงการ"/>
    <n v="10000"/>
    <x v="0"/>
    <m/>
    <m/>
    <s v="สื่อสารองค์กร"/>
    <x v="1"/>
  </r>
  <r>
    <x v="0"/>
    <x v="0"/>
    <n v="2"/>
    <s v="KPI 10ระดับความสำเร็จของการดำเนินงานประชาชนกลุ่มเสี่ยง DM HT มีความรอบรู้ด้านสุขภาพเรื่อง 3อ.3ส.    "/>
    <x v="7"/>
    <s v="เพื่อพัฒนาความรอบรู้ด้านสุขภาพเรื่อง 3อ.3ส.ของประชาชนกลุ่มเสี่ยง DM HT ในจังหวัดสิงห์บุรี"/>
    <s v="ระดับความสำเร็จของการดำเนินงานประชาชนกลุ่มเสี่ยง DM HT มีความรอบรู้ด้านสุขภาพเรื่อง 3อ.3ส.                                                                                                                         "/>
    <m/>
    <m/>
    <m/>
    <s v="งบโครงการ"/>
    <n v="0"/>
    <x v="1"/>
    <m/>
    <m/>
    <s v="กลุ่มงาน สส./สอ.                                                                           "/>
    <x v="1"/>
  </r>
  <r>
    <x v="0"/>
    <x v="1"/>
    <n v="5"/>
    <s v="KPI 15.2 อัตราอุบัติการณ์โรคมะเร็งเต้านมลดลง  (กลุ่มเป้าหมาย ผู้หญิง 30-70 ปี)"/>
    <x v="8"/>
    <m/>
    <m/>
    <m/>
    <m/>
    <m/>
    <s v="งบโครงการ"/>
    <n v="29900"/>
    <x v="3"/>
    <m/>
    <m/>
    <s v="NCD"/>
    <x v="2"/>
  </r>
  <r>
    <x v="0"/>
    <x v="1"/>
    <n v="5"/>
    <s v="KPI 14.2ระดับความสำเร็จองการดำเนินงานหมู่บ้าน/ชุมชนต้นแบบสุขภาพดี"/>
    <x v="9"/>
    <s v="1.เพื่อให้ประชาชนอายุ 15 ปีขึ้นไปมีพฤติกรรมสุขภาพถูกต้องด้วยมาตรการ 3 อ3ส"/>
    <s v="KPI ร้อยละของปชช.อายุ15ปีขึ้นไปมีพฤติกรรมสุขภาพที่ถูกต้องด้วยมาตรการ3อ3ส "/>
    <m/>
    <m/>
    <m/>
    <s v="งบโครงการ"/>
    <n v="890000"/>
    <x v="2"/>
    <m/>
    <m/>
    <s v="นางนงลักษณ์             เกตุแก้ว   "/>
    <x v="0"/>
  </r>
  <r>
    <x v="0"/>
    <x v="1"/>
    <n v="5"/>
    <s v="KPI 14.1ระดับความสำเร็จของการดำเนินงานองค์กรต้นแบบสุขภาพดี"/>
    <x v="10"/>
    <s v="7.เพื่อให้เจ้าหน้าที่ในสำนักงานักงานสาธารณสุขจังหวัดสิงห์บุรีมีพฤติกรรมสุขภาพที่ถูกต้องด้วยมาตรการ 3 อ 3 ส"/>
    <s v="KPI 14.1ระดับความสำเร็จของการดำเนินงานองค์กรต้นแบบสุขภาพดี"/>
    <m/>
    <m/>
    <m/>
    <s v="งบโครงการ"/>
    <n v="15000"/>
    <x v="0"/>
    <s v="ม.ค.-ส.ค.63"/>
    <n v="11400"/>
    <s v="นางนงลักษณ์             เกตุแก้ว   "/>
    <x v="0"/>
  </r>
  <r>
    <x v="0"/>
    <x v="2"/>
    <n v="6"/>
    <s v="KPI 17.1ร้อยละการเฝ้าระวังกลุ่มเสี่ยงที่สงสัยวัณโรคด้วยการเอกซเรย์ทรวงอก(ประกอบด้วย HCWs,Household Contact,HIV,Prisoner)"/>
    <x v="11"/>
    <s v="1. ผู้ติดเชื้อเอชไอวีและผู้ป่วยวัณโรคลดลง"/>
    <s v="1. เฝ้าระวังกลุ่มเสี่ยงสงสัยวัณโรคด้วยการ เอกซเรย์ทรวงอก ประกอบด้วย HCWs Household  Contact HIV และ Prisoner"/>
    <m/>
    <m/>
    <m/>
    <s v="งบโครงการ"/>
    <n v="0"/>
    <x v="1"/>
    <m/>
    <m/>
    <s v="คร."/>
    <x v="3"/>
  </r>
  <r>
    <x v="0"/>
    <x v="2"/>
    <n v="6"/>
    <s v="KPI 18.2 ระดับความสำเร็จของอำเภอมี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             "/>
    <x v="12"/>
    <s v="1.เพื่อให้มีข้อมูลด้านปัจจัยเสื่ยงต่อสุขภาพ ผลกระทบต่อสุขภาพและสิ่งแวดล้อม จากการสัมผัสสารเคมีทางการเกษตร เพื่อนำไปสู่การยกระดับการเฝ้าระวัง ป้องกัน ควบคุมโรคและภัยสุขภาพจารสารเคมีทางการเกษตร และยุติการใช้สารเคมีทางการเกษตรอันตรายสูง 3 ชนิดที่มีผลกระทบต่อสุขภาพของผู้สัมผัส "/>
    <s v="1.ระดับความสำเร็จของจังหวัดมีการขับเคลื่อนมาตรการยุติการใช้สารเคมีทางการเกษตรที่มีอันตรายสูงร่วมกับหน่วยงานที่เกี่ยวข้องในระดับส่วนกลาง"/>
    <m/>
    <m/>
    <m/>
    <s v="งบโครงการ"/>
    <n v="27000"/>
    <x v="0"/>
    <m/>
    <m/>
    <s v="อวล"/>
    <x v="4"/>
  </r>
  <r>
    <x v="0"/>
    <x v="2"/>
    <n v="6"/>
    <s v="KPI 18.1 ระดับความสำเร็จของโรงพยาบาลที่พัฒนาอนามัยสิ่งแวดล้อม ได้ตามเกณฑ์ GREEN&amp;CLEAN Hospital"/>
    <x v="13"/>
    <s v="เพื่อบริหารจัดการสถานบริการสาธารณสุขของรัฐ_x000a_ลดผลกระทบต่อสุขภาพ_x000a_จากสิ่งแวดล้อม"/>
    <s v="KPI ร้อยละของ โรงพยาบาลที่พัฒนาอนามัยสิ่งแวดล้อมได้ตามเกณฑ์GREEN &amp; CLEAN Hospital ผ่านเกณฑ์ระดับ ดีมาก Plus"/>
    <m/>
    <m/>
    <m/>
    <s v="งบโครงการ"/>
    <n v="319907"/>
    <x v="4"/>
    <m/>
    <m/>
    <s v="อวล"/>
    <x v="4"/>
  </r>
  <r>
    <x v="0"/>
    <x v="2"/>
    <n v="6"/>
    <m/>
    <x v="14"/>
    <s v="เพื่อให้จังหวัดมีระบบจัดการปัจจัยเสี่ยงด้านสิ่งแวดล้อมและมีมาตรการส่งเสริมให้เกิดปัจจัยเอื้อด้านสิ่งแวดล้อมเพื่อสุขภาพของประชาชน"/>
    <s v="KPI ร้อยละของจังหวัดมีระบบจัดการปัจจัยเสี่ยงด้านสิ่งแวดล้อมที่ส่งผลกระทบต่อสุขภาพ"/>
    <s v="1 การพัฒนาระบบฐานข้อมูล สถานการณ์และการเฝ้าระวังด้านสิ่งแวดล้อม"/>
    <m/>
    <m/>
    <s v="งบโครงการ"/>
    <n v="0"/>
    <x v="1"/>
    <m/>
    <m/>
    <s v="อวล"/>
    <x v="4"/>
  </r>
  <r>
    <x v="0"/>
    <x v="2"/>
    <n v="6"/>
    <s v="KPI 19 จำนวนโรงเรียนต้นแบบด้านสุขภาพ"/>
    <x v="15"/>
    <s v="1.เพื่อส่งเสริมให้นักเรียนมีพฤติกรรมการบริโภคทีถูกต้อง   2. เพื่อให้โรงเรียนมีสภาพแวดล้อมที่ดีและเอื้อต่อสุขภาพ      "/>
    <s v=" จำนวนโรงเรียนต้นแบบด้านสุขภาพ"/>
    <m/>
    <m/>
    <m/>
    <s v="งบโครงการ"/>
    <n v="21000"/>
    <x v="0"/>
    <m/>
    <m/>
    <s v="นางมะลิ  ชาญณรงค์"/>
    <x v="5"/>
  </r>
  <r>
    <x v="0"/>
    <x v="2"/>
    <n v="6"/>
    <s v="KPI 19.2 ระดับความสำเร็จการดำเนินกิจกรรม อสม.น้อยในโรงเรียน"/>
    <x v="16"/>
    <s v="1.ส่งเสริมกิจกรรม อสม น้อย เชื่อมโยงสู่ชุมชน"/>
    <s v="ระดับความสำเร็จการดำเนินกิจกรรม อสม.น้อยในโรงเรียน"/>
    <m/>
    <m/>
    <m/>
    <s v="งบโครงการ"/>
    <n v="14000"/>
    <x v="4"/>
    <m/>
    <m/>
    <s v="กันอเนก_x000a_ช้อยหิรัญ"/>
    <x v="6"/>
  </r>
  <r>
    <x v="0"/>
    <x v="2"/>
    <n v="7"/>
    <s v="KPI 20 ร้อยละของอาหารสดและอาหารแปรรูปที่ได้รับการตรวจสอบ ได้มาตรฐานตามเกณฑ์ที่กำหนด"/>
    <x v="17"/>
    <s v="1. เพื่อให้ผลิตภัณฑ์อาหารในเขตจังหวัดสิงห์บุรี ได้รับการตรวจสอบ_x000a_คุณภาพมาตรฐาน_x000a__x000a_  "/>
    <s v="ร้อยละ 96 ของอาหารสดและอาหารแปรรูปที่ได้รับการตรวจสอบ ได้มาตรฐานตามเกณฑ์ที่กำหนด"/>
    <m/>
    <m/>
    <m/>
    <s v="งบโครงการ"/>
    <n v="316400"/>
    <x v="2"/>
    <m/>
    <m/>
    <s v="นัยนา"/>
    <x v="6"/>
  </r>
  <r>
    <x v="0"/>
    <x v="2"/>
    <n v="7"/>
    <s v="KPI 20 ร้อยละของอาหารสดและอาหารแปรรูปที่ได้รับการตรวจสอบ ได้มาตรฐานตามเกณฑ์ที่กำหนด"/>
    <x v="18"/>
    <s v="1. พัฒนาสถานที่ผลิต (คัดและบรรจุ) ผักและผลไม้สด ตามขอบข่าย (ร่าง) ประกาศกระทรวงสาธารณสุข เรื่อง กำหนดวิธีการผลิต เครื่องมือ เครื่องใช้ในการผลิตและการเก็บรักษาผัก หรือผลไม้สด และการแสดงฉลาก_x000a__x000a_"/>
    <s v="ร้อยละ 80 ของผักและผลไม้สดมีความปลอดภัยจากสารเคมีกาจัดศัตรูพืช"/>
    <m/>
    <m/>
    <m/>
    <s v="งบโครงการ"/>
    <n v="490"/>
    <x v="4"/>
    <m/>
    <m/>
    <s v="นัยนา"/>
    <x v="6"/>
  </r>
  <r>
    <x v="0"/>
    <x v="2"/>
    <n v="7"/>
    <s v="KPI 20 ร้อยละของอาหารสดและอาหารแปรรูปที่ได้รับการตรวจสอบ ได้มาตรฐานตามเกณฑ์ที่กำหนด"/>
    <x v="19"/>
    <s v="เพื่อเฝ้าระวังการปลอมปนสารที่มีฤทธิ์ทางยาในผลิตภัณฑ์เสริมอาหาร"/>
    <s v="ร้อยละ 80 ของผลิตภัณฑ์อาหารกลุ่ม เป้าหมายมีความปลอดภัยจากสารที่มีฤทธิ์ในการลดน้าหนักหรือเสริมสร้างสมรรถภาพทางเพศ"/>
    <m/>
    <m/>
    <m/>
    <s v="งบโครงการ"/>
    <n v="4000"/>
    <x v="4"/>
    <m/>
    <m/>
    <s v="นัยนา"/>
    <x v="6"/>
  </r>
  <r>
    <x v="0"/>
    <x v="2"/>
    <n v="7"/>
    <s v="KPI 20 ร้อยละของอาหารสดและอาหารแปรรูปที่ได้รับการตรวจสอบ ได้มาตรฐานตามเกณฑ์ที่กำหนด"/>
    <x v="20"/>
    <s v="เฝ้าระวังผลิตภัณฑ์น้ำปลาและน้ำเกลือปรุงอาหาร ให้ได้มีไอโอดีนตามเกณฑ์ที่กฏหมายกำหนด (2 - 3 ppm)"/>
    <s v="ร้อยละ 70 ของผลิตภัณฑ์น้าปลา ผลิตภัณฑ์ปรุงรสที่ได้จากการย่อยโปรตีนของถั่วเหลือง และ น้าเกลือปรุงอาหาร ณ สถานที่ผลิต มีปริมาณไอโอดีนตามเกณฑ์ที่กฎหมายกาหนด"/>
    <m/>
    <m/>
    <m/>
    <s v="งบโครงการ"/>
    <n v="0"/>
    <x v="4"/>
    <m/>
    <s v=" -"/>
    <s v="นัยนา"/>
    <x v="6"/>
  </r>
  <r>
    <x v="0"/>
    <x v="2"/>
    <n v="7"/>
    <s v="KPI 20 ร้อยละของอาหารสดและอาหารแปรรูปที่ได้รับการตรวจสอบ ได้มาตรฐานตามเกณฑ์ที่กำหนด"/>
    <x v="21"/>
    <s v="1. เพื่อให้ผลิตภัณฑ์ปลาช่อนแม่ลาที่ผลิต/จำหน่ายในเขตจังหวัดสิงห์บุรี ได้รับการตรวจสอบคุณภาพมาตรฐานและโภชนาการที่เหมาะสม"/>
    <s v="ร้อยละ 80 ของปลาช่อนแม่ลากลุ่มเป้าหมายมีโภชนาการที่เหมาะสมและมีความปลอดภัย"/>
    <m/>
    <m/>
    <m/>
    <s v="งบโครงการ"/>
    <n v="50000"/>
    <x v="4"/>
    <m/>
    <m/>
    <s v="นัยนา"/>
    <x v="6"/>
  </r>
  <r>
    <x v="0"/>
    <x v="3"/>
    <n v="8"/>
    <s v="KPI 21 ระดับความสำเร็จของทีมคลินิกหมอครอบครัวมีโครงการที่ภาคีเครือข่ายเป็นเจ้าของ"/>
    <x v="22"/>
    <s v="เพื่อให้ภาคีเครือข่ายเกิดการ ประสานพลัง ในการทำกิจกรรมเพื่อการพัฒนา/แก้ไขปัญหาสุขภาพของประชาชนในชุมชนอย่างยั่งยืน"/>
    <s v="ระดับความสำเร็จของการดำเนินงานส่งเสริมการมีร่วมของภาคีเครือข่าย"/>
    <m/>
    <m/>
    <m/>
    <s v="งบโครงการ"/>
    <n v="4500"/>
    <x v="0"/>
    <m/>
    <m/>
    <s v="          CNO                                "/>
    <x v="1"/>
  </r>
  <r>
    <x v="0"/>
    <x v="4"/>
    <n v="9"/>
    <s v="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"/>
    <x v="23"/>
    <s v="1.สร้างทีมตอบโต้ภาวะฉุกเฉิน"/>
    <s v="EOC ระดับจังหวัด/อำเภอสามารถปฏิบัติงานได้จริง"/>
    <m/>
    <m/>
    <m/>
    <s v="งบโครงการ"/>
    <n v="30400"/>
    <x v="0"/>
    <m/>
    <m/>
    <s v="ถาวร"/>
    <x v="7"/>
  </r>
  <r>
    <x v="0"/>
    <x v="4"/>
    <n v="9"/>
    <s v="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"/>
    <x v="23"/>
    <s v="1. พัฒนาบุคคลากรบนพื้นฐานวิชาการทางระบาดวิทยา เพื่อแก้ไขปัญหาสาธารณสุขและภัยสุขภาพ"/>
    <s v="EOC ระดับจังหวัด/อำเภอสามารถปฏิบัติงานได้จริง"/>
    <s v="1.ประชุมเชิงปฏิบัติการให้ความรู้หลักระบาดวิทยา ชีวสถิติ การวิจัยทางระบาดวิทยา ปและวิเคราะห์ข้อมูลทางระบาดวิทยา"/>
    <m/>
    <m/>
    <s v="งบโครงการ"/>
    <n v="19300"/>
    <x v="0"/>
    <m/>
    <m/>
    <s v="แผนไทย"/>
    <x v="8"/>
  </r>
  <r>
    <x v="1"/>
    <x v="0"/>
    <n v="3"/>
    <s v="อัตราเสียชีวิตของผู้ป่วยวิกฤติฉุกเฉิน ภายใน 24 ชม. ใน โรงพยาบาล ระดับ A, S, M1 (ทั้งที่ ERและ Admit)ลดลง"/>
    <x v="24"/>
    <m/>
    <m/>
    <m/>
    <m/>
    <m/>
    <s v="งบโครงการ"/>
    <n v="869800"/>
    <x v="5"/>
    <m/>
    <m/>
    <m/>
    <x v="2"/>
  </r>
  <r>
    <x v="1"/>
    <x v="0"/>
    <n v="9"/>
    <s v="KPI 9 ร้อยละของโรงพยาบาลผ่านเกณฑ์ ER คุณภาพ"/>
    <x v="25"/>
    <m/>
    <m/>
    <m/>
    <m/>
    <m/>
    <s v="งบโครงการ"/>
    <n v="325600"/>
    <x v="5"/>
    <m/>
    <m/>
    <m/>
    <x v="2"/>
  </r>
  <r>
    <x v="1"/>
    <x v="0"/>
    <n v="9"/>
    <s v="KPI 9 ร้อยละของโรงพยาบาลผ่านเกณฑ์ ER คุณภาพ"/>
    <x v="26"/>
    <m/>
    <m/>
    <m/>
    <m/>
    <m/>
    <s v="งบโครงการ"/>
    <n v="248600"/>
    <x v="5"/>
    <m/>
    <m/>
    <m/>
    <x v="2"/>
  </r>
  <r>
    <x v="1"/>
    <x v="0"/>
    <n v="4"/>
    <s v="KPI 4.1 อัตราฆ่าตัวตายสำเร็จ ต่อแสน"/>
    <x v="27"/>
    <s v="1.เพื่อลดการฆ่าตัวตายสำเร็จ"/>
    <s v="อัตราฆ่าตัวตายสำเร็จไม่เกิน 6.3"/>
    <m/>
    <m/>
    <m/>
    <s v="งบโครงการ"/>
    <n v="0"/>
    <x v="1"/>
    <m/>
    <m/>
    <s v="สุภาวดี"/>
    <x v="0"/>
  </r>
  <r>
    <x v="1"/>
    <x v="0"/>
    <n v="5"/>
    <s v="KPI 5.อัตราตายทารกแรกเกิด"/>
    <x v="28"/>
    <s v="เพื่อเพิ่มประสิทธิภาพการดูแลรักษาทารกแรกเกิดให้ทั่วถึง ครอบคลุมทุกเขตบริการสุขภาพ"/>
    <s v="13.อัตราตายทารกแรกเกิด"/>
    <m/>
    <m/>
    <m/>
    <s v="งบโครงการ"/>
    <n v="1000"/>
    <x v="0"/>
    <m/>
    <m/>
    <s v="นงลักษณ์  เกตุแก้ว    "/>
    <x v="0"/>
  </r>
  <r>
    <x v="1"/>
    <x v="0"/>
    <n v="7"/>
    <s v="KPI 10.1ร้อยละของผู้ป่วยยาเสพติดเข้ารับการบําบัดรักษา และติดตามดูแลอย่างต่อเนื่อง 1ปี (Retention Rate) "/>
    <x v="29"/>
    <s v="1.เพื่อให้ผู้ป่วยยาเสพติดได้รับการติดตามดูแลครบ 1 ปี"/>
    <s v="1.ร้อยละของผู้ป่วยยาเสพติดเข้ารับการบําบัดรักษา และติดตามดูแลอย่างต่อเนื่อง 1ปี(Retention Rate) _x000a_"/>
    <m/>
    <m/>
    <m/>
    <s v="งบโครงการ"/>
    <n v="750000"/>
    <x v="4"/>
    <s v="พ.ย. 62- ก.ย.63"/>
    <m/>
    <s v="สุภาวดี/อารีย์"/>
    <x v="0"/>
  </r>
  <r>
    <x v="1"/>
    <x v="0"/>
    <n v="8"/>
    <s v="KPI 11 อัตราความสำเร็จของการรักษาวัณโรคปอดรายใหม่"/>
    <x v="30"/>
    <s v="เพื่อลดอัตราป่วยและอัตราตายจากวัณโรค"/>
    <s v="1. อัตราความสำเร็จของการรักษาวัณโรคผู้ป่วยวัณโรคปอดรายใหม่ไม่น้อยกว่าร้อยละ 90 "/>
    <m/>
    <m/>
    <m/>
    <s v="งบโครงการ"/>
    <n v="2000"/>
    <x v="0"/>
    <m/>
    <m/>
    <s v="คร."/>
    <x v="3"/>
  </r>
  <r>
    <x v="1"/>
    <x v="0"/>
    <n v="12"/>
    <s v="KPI 12.1 ระดับความสำเร็จของโรงพยาบาลที่มีการใช้ยาอย่างสมเหตุผล (RDU)"/>
    <x v="31"/>
    <s v="1.เพื่อให้ความปลอดภัยจากการใช้ยาและลดค่าใช้จ่ายด้านที่ไม่จำเป็น_x000a_2.เพื่อลดการเกิดเชื้อดื้อยาและลดการป่วยจากเชื้อดื้อยา"/>
    <s v="1.ร้อยละของโรงพยาบาลที่ใช้ยาอย่างสมเหตุผล(RDU)_x000a_2.ร้อยละของโรงพยาบาลมีระบบจัดการการดื้อยาต้านจุลชีพอย่างบูรณาการ(AMR)"/>
    <m/>
    <m/>
    <m/>
    <s v="งบโครงการ"/>
    <n v="2000"/>
    <x v="0"/>
    <m/>
    <m/>
    <s v="ดวงดาว_x000a_คงมลายู"/>
    <x v="6"/>
  </r>
  <r>
    <x v="1"/>
    <x v="0"/>
    <n v="13"/>
    <s v="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"/>
    <x v="32"/>
    <s v="1.การดำเนินการจัดตั้งคลินิกผสมผสาน_x000a_"/>
    <s v="มีการจัดตั้งคลินิกการให้บริการกัญชา_x000a_ทางการแพทย์ผสมผสานแพทย์แผน_x000a_ปัจจุบันและแพทย์แผนไทย รพศ./ รพท._x000a_ร้อยละ 80_x000a_"/>
    <m/>
    <m/>
    <m/>
    <s v="งบโครงการ"/>
    <n v="2100"/>
    <x v="0"/>
    <m/>
    <m/>
    <s v="นางสาวนันทนีย์ ศรีสวัสดิ์"/>
    <x v="6"/>
  </r>
  <r>
    <x v="2"/>
    <x v="0"/>
    <n v="1"/>
    <s v="KPI 1.2.ร้อยละของโรงพยาบาลที่มีระดับวิกฤตลดลง"/>
    <x v="33"/>
    <s v="1. เพื่อเป็นเกณฑ์มาตรฐานสำหรับการประเมินสภาพคล่องและเฝ้าระวังทางการเงิน       2. เพื่อเป็นข้อมูลสำหรับนำไปสู่การจัดสรรทรัพยากรด้านสุขภาพให้เกิดความเป็นธรรม และเกิดประโยชน์สูงสุด"/>
    <s v="ร้อยละของโรงพยาบาลที่มีระดับวิกฤตลดลง"/>
    <m/>
    <m/>
    <m/>
    <s v="งบโครงการ"/>
    <n v="111100"/>
    <x v="0"/>
    <m/>
    <m/>
    <s v="นายพิพัฒน์  กว้างนอก  นางสาวินี  เขียวรี"/>
    <x v="9"/>
  </r>
  <r>
    <x v="2"/>
    <x v="0"/>
    <n v="1"/>
    <s v="KPI 1.5ระดับความสำเร็จของการจัดซื้อร่วมระดับจังหวัด (แยกรายประเภท)"/>
    <x v="34"/>
    <s v="เพื่อเพิ่มประสิทธิภาพการบริหารจัดการยา และเวชภัณฑ์ที่มิใช่ยา"/>
    <s v="ร้อยละของมูลค่าการจัดซื้อร่วมระดับจังหวัด  "/>
    <m/>
    <m/>
    <m/>
    <s v="งบโครงการ"/>
    <n v="5600"/>
    <x v="0"/>
    <m/>
    <m/>
    <s v="ดวงดาว คงมลายู"/>
    <x v="6"/>
  </r>
  <r>
    <x v="2"/>
    <x v="0"/>
    <n v="4"/>
    <s v="4.ร้อยละของหน่วยงานในสังกัดผ่านเกณฑ์ประเมิน ITA(90 คะแนน)"/>
    <x v="35"/>
    <s v="เพื่อให้เจ้าหน้าที่ในสังกัดสำนักงานสาธารณสุขจังหวัดสิงห์บุรีมีความรู้     ความเข้าใจ   ในข้อกำหนดเกี่ยวกับการป้องกันผลประโยชน์ทับซ้อน วินัย และการป้องกันการกระทำผิดวินัย รวมทั้งกฎหมาย กฎ และระเบียบต่างๆ ที่เกี่ยวข้อง สามารถนำไปปฏิบัติได้อย่างถูกต้อง ส่งผลให้งานราชการเกิดประสิทธิภาพ และประสิทธิผล"/>
    <s v="ร้อยละของหน่วยงานในสังกัดผ่านเกณฑ์ประเมิน ITA (90 คะแนน)"/>
    <m/>
    <m/>
    <m/>
    <s v="งบโครงการ"/>
    <n v="30000"/>
    <x v="4"/>
    <m/>
    <m/>
    <s v="นายวุฒิชัย ใจเกี่ยง  นางปิยนุช มีชาญ"/>
    <x v="10"/>
  </r>
  <r>
    <x v="2"/>
    <x v="5"/>
    <n v="5"/>
    <n v="5.0999999999999996"/>
    <x v="36"/>
    <m/>
    <m/>
    <m/>
    <m/>
    <m/>
    <s v="งบโครงการ"/>
    <n v="2500"/>
    <x v="0"/>
    <s v=" "/>
    <s v=" "/>
    <s v="น.ส.กุลชญา"/>
    <x v="11"/>
  </r>
  <r>
    <x v="2"/>
    <x v="5"/>
    <n v="6"/>
    <n v="6.1"/>
    <x v="37"/>
    <m/>
    <m/>
    <m/>
    <m/>
    <m/>
    <s v="งบโครงการ"/>
    <n v="117500"/>
    <x v="0"/>
    <m/>
    <m/>
    <s v="น.ส.สุพาภร เย็นระยับ"/>
    <x v="11"/>
  </r>
  <r>
    <x v="2"/>
    <x v="1"/>
    <n v="8"/>
    <s v="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"/>
    <x v="38"/>
    <s v=" -เพื่อพัฒนาระบบให้บริการของของโรงพยาบาลเข้าสู่ระบบ Digital Transfromation 4.0"/>
    <s v="ร้อยละของโรงพยาบาล มีการดำเนินงาน Digital Transformation  เพื่อก้าวสู่การเป็น Smart Hospital"/>
    <m/>
    <m/>
    <m/>
    <s v="งบโครงการ"/>
    <n v="0"/>
    <x v="1"/>
    <m/>
    <m/>
    <s v="งาน IT "/>
    <x v="7"/>
  </r>
  <r>
    <x v="2"/>
    <x v="1"/>
    <n v="8"/>
    <s v="8.2ระดับความสำเร็จของของสถานบริการที่ผ่านเกณฑ์คุณภาพข้อมูล"/>
    <x v="39"/>
    <s v=" -เพื่อพัฒนาระบบข้อมูลสำหรับบริการ"/>
    <s v="มีระบบ E-SERVICE"/>
    <m/>
    <m/>
    <m/>
    <s v="งบโครงการ"/>
    <n v="215000"/>
    <x v="0"/>
    <m/>
    <m/>
    <s v="งาน IT "/>
    <x v="12"/>
  </r>
  <r>
    <x v="2"/>
    <x v="1"/>
    <n v="8"/>
    <m/>
    <x v="40"/>
    <s v=" -เพื่อเป็นเครื่องมือในการกำกับติดตาม"/>
    <m/>
    <s v=" -ระบบกำกับติดตามโครงการ งบประมาณ"/>
    <s v="ระบบ"/>
    <n v="1"/>
    <s v="งบโครงการ"/>
    <n v="0"/>
    <x v="1"/>
    <m/>
    <m/>
    <s v="งาน IT "/>
    <x v="7"/>
  </r>
  <r>
    <x v="2"/>
    <x v="1"/>
    <n v="8"/>
    <s v="8.3 ระดับความสำเร็จของการมี Cloud Server สำหรับฐานข้อมูลให้บริการ"/>
    <x v="41"/>
    <s v=" -เพื่อเป็นเครื่องให้บริการข้อมูลกับหน่วยบริการ นำข้อมูลไปใช้ประโยชน์ได้อย่างมีประสิทธิภาพ"/>
    <m/>
    <s v=" -จัดหา cloud server สำหรับบริการข้อมูล"/>
    <s v=" ระบบ"/>
    <n v="1"/>
    <s v=" -ค่าเช่าระบบ cloud server25,000บาท/เดือน เป็นเงิน 300,000 บาท"/>
    <n v="300000"/>
    <x v="6"/>
    <m/>
    <m/>
    <s v="CIO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5">
  <r>
    <x v="0"/>
    <m/>
    <m/>
    <m/>
    <s v="พัฒนาและสร้างศักยภาพคนไทยทุกกลุ่มวัย"/>
    <s v=" 1.เพื่อพัฒนาระบบบริการของสถานบริการสาธารณสุขทุกระดับให้ได้มาตรฐานอนามัยแม่และเด็กคุณภาพ"/>
    <s v="PI.ร้อยละของหญิงตั้งครรภ์ได้รับการฝากครรภ์ครั้งแรกเมื่ออายุครรภ์ น้อยกว่า 12 สัปดาห์             "/>
    <m/>
    <m/>
    <m/>
    <s v="งบโครงการ"/>
    <n v="0"/>
    <x v="0"/>
    <m/>
    <m/>
    <s v="นางนงลักษณ์             เกตุแก้ว   "/>
    <x v="0"/>
  </r>
  <r>
    <x v="0"/>
    <m/>
    <m/>
    <m/>
    <s v="โครงการส่งเสริมสุขภาพเด็กวัยเรียนจังหวัดสิงห์บุรี"/>
    <s v=" -เพื่อให้เด็กวัยเรียนมีสุขภาพดี ทั้งร่างกาย จิตใจ สมอง "/>
    <s v=" -เด็กวัยเรียนสูงดีสมส่วน ไม่น้อยกว่าร้อยละ 68"/>
    <s v=" -ให้บริการอนามัยโรงเรียน ในโรงเรียนทุกแห่ง"/>
    <s v="รร."/>
    <s v="128 แห่ง"/>
    <s v="งบโครงการ"/>
    <n v="0"/>
    <x v="0"/>
    <s v="ตค.62-กย.63"/>
    <m/>
    <s v="ผู้รับผิดชอบงานส่งเสริมสุขภาพเด็กวัยเรียน"/>
    <x v="0"/>
  </r>
  <r>
    <x v="0"/>
    <m/>
    <m/>
    <m/>
    <s v="โครงการการป้องกันและแก้ไขปัญหาความรุนแรงในเด็ก สตรีและบุคคลในครอบครัว"/>
    <s v="1 เพื่อพัฒนาศักยภาพเครือข่ายบริการดูแลช่วยเหลือด้านการแพทย์และสาธารณสุข_x000a_2 เพื่อเฝ้าระวัง ป้องกันปัญหาสังคม และความรุนแรงที่อาจเกิดขึ้น _x000a_"/>
    <s v="1.ศูนย์พึงได้ ในรพ.ชุมชุน ประชุมคณะกรรมการอย่างน้อยปีละ 1 ครั้ง 2.มีการจัดทำ Case Conference ระดับจังหวัด อย่างน้อยอำเภอละ 1 ราย"/>
    <m/>
    <m/>
    <m/>
    <s v="งบโครงการ"/>
    <n v="147200"/>
    <x v="1"/>
    <m/>
    <m/>
    <s v="สุภาวดี"/>
    <x v="0"/>
  </r>
  <r>
    <x v="0"/>
    <m/>
    <m/>
    <m/>
    <s v="ขับเคลื่อนการดำเนินงาน TO BE NUMBER ONE เพื่อป้องกันและแก้ไขปัญหายาเสพติด  _x000a_"/>
    <s v="1.ส่งเสริมการมีส่วนร่วมของภาคีเครือข่ายในการป้องกันแก้ไขปัญหายาเสพติด_x000a_2.เพื่อพัฒนา_x000a_"/>
    <m/>
    <m/>
    <m/>
    <m/>
    <s v="งบโครงการ"/>
    <n v="2625"/>
    <x v="2"/>
    <m/>
    <m/>
    <m/>
    <x v="0"/>
  </r>
  <r>
    <x v="0"/>
    <m/>
    <m/>
    <m/>
    <s v="ประชุมคณะอนุกรรมการป้องกันและแก้ไขปัญหาการตั้งครรภ์ในวัยรุ่น ระดับจังหวัด ปีงบประมาณ 2563"/>
    <s v="1.เพื่อให้เกิดกลไกการดำเนินงานบูรณาการทุกภาคส่วนหลัก ในการดำเนินงานป้องกันแก้ไขปัญหาการตั้งครรภ์ในวัยรุ่น       2.วัยรุ่นมีความรู้ด้านเพศวิถีศึกษาและทักษะชีวิต รวมถึงได้รับการดูแล ช่วยเหลือ และคุ้มครองอย่างเป็นระบบ "/>
    <s v="1.อัตราการตั้งครรภ์ซ้ำในหญิงอายุน้อยกว่า 20 ปี       2.อัตรการคลอดมีชีพในหญิงอายุ15 - 19 ปี            3.อัตรการคลอดมีชีพในหญิงอายุ10 - 14 ปี "/>
    <m/>
    <m/>
    <m/>
    <s v="งบโครงการ"/>
    <n v="37050"/>
    <x v="1"/>
    <m/>
    <m/>
    <s v="ภาณุมาศ และสุภาวดี"/>
    <x v="0"/>
  </r>
  <r>
    <x v="0"/>
    <m/>
    <m/>
    <m/>
    <s v="1.ส่งเสริมทันตสุขภาพประชาชนตามกลุ่มวัย จังหวัดสิงห์บุรี ปี 2563                                                                         "/>
    <s v="     1. เพื่อให้นักเรียนมัธยมศึกษามีความรู้ ความเข้าใจเรื่องการ จัดฟันแฟชั่น                                                 "/>
    <s v="    วัยเรียน/วัยรุ่น  (มัธยม)              จำนวนโรงเรียนมัธยมศึกษาอำเภอละ 1 โรงเรียน  รวม 6 โรงเรียนได้รับความรู้เรื่องการจัดฟันแฟชั่น                                                 "/>
    <s v="    ทันตบุคลากรระดับจังหวัดออกให้ความรู้เรื่องการดูแลสุขภาพช่องปากและจัดฟันแฟชั่น                         "/>
    <m/>
    <m/>
    <s v="งบโครงการ"/>
    <n v="5000"/>
    <x v="2"/>
    <s v=" ม.ค.63                                                                                                              "/>
    <s v="5000 บาท                                                                                                           "/>
    <s v="น.ส.ปรัชาญ์  ปิงสุทธิวงศ์ และน.ส.สุปรีญา  จันทร์วงษ์       "/>
    <x v="1"/>
  </r>
  <r>
    <x v="0"/>
    <m/>
    <m/>
    <m/>
    <s v="พัฒนาการดำเนินงานตำบลจัดการคุณภาพชีวิต"/>
    <s v="เพื่อลดปัญหาสุขภาพ และปัจจัยเสี่ยงด้านสุขภาพ"/>
    <s v="จำนวนตำบลจัดการคุณภาพชีวิต (ชุมชนสร้างสุข :สุขกาย สุขใจ สุขเงิน) ตามมาตรฐาน_x000a_ : TPAR และบรรลุชุมชนสร้างสุขด้วยตนเอง_x000a_(อำเภอละ 1 ตำบล)    "/>
    <m/>
    <m/>
    <m/>
    <s v="งบโครงการ"/>
    <n v="7125"/>
    <x v="2"/>
    <m/>
    <m/>
    <s v="นรารักษ์"/>
    <x v="2"/>
  </r>
  <r>
    <x v="0"/>
    <s v="-"/>
    <s v="-"/>
    <s v="-"/>
    <s v="โครงการตรวจประเมินร้านขายยาตามหลักวิธีปฏิบัติทางเภสัชกรรมชุมชน       (Good Pharmacy Practice : GPP) พ.ศ.2563_x000a_"/>
    <s v="1.เพื่อพัฒนาร้านขายยาให้มีคุณภาพมาตรฐาน"/>
    <s v="1. จำนวนร้านขายยาแผนปัจจุบันในจังหวัดสิงห์บุรีได้รับการตรวจประเมิน GPP ร้อยละ 100"/>
    <s v="1. รวบรวม และวิเคราะห์ข้อมูลเบื้องต้น"/>
    <m/>
    <m/>
    <s v="งบโครงการ"/>
    <n v="9930"/>
    <x v="2"/>
    <m/>
    <n v="9930"/>
    <s v="ดวงดาว_x000a_คงมลายู"/>
    <x v="3"/>
  </r>
  <r>
    <x v="0"/>
    <s v="-"/>
    <s v="-"/>
    <s v="-"/>
    <s v="โครงการส่งเสริมการใช้ยาปลอดภัยในชุมชนจังหวัดสิงห์บุรี ปี 2563"/>
    <s v="เพื่อเป็นข้อมูลสถานการณ์ผลิตภัณฑ์สมุนไพรกลุ่มเสี่ยงที่มีการปลอมปนสเตียรอยด์ คืนกลับสู่การแก้ปัญหาในระดับชุมชนระดับจังหวัดระดับประเทศ"/>
    <s v="ร้อยละของผลิตภัณฑ์สมุนไพรกลุ่มเสี่ยงที่ไม่มีการปลอมปนสารสเตียรอยด์ "/>
    <s v=" - เฝ้าระวังความปลอดภัยการใช้ยาในชุมชน และเก็บตัวอย่างผลิตภัณฑ์สมุนไพรกลุ่มเสี่ยงจากครัวเรือนของประชากรกลุ่มเป้าหมาย(ครัวเรือนที่มีผู้สูงอายุ อายุมากกว่า 60 ปีขึ้นไป ที่ป่วยด้วยโรคเรื้อรัง 7 โรค (เบาหวาน/ความดันฯลฯ)"/>
    <m/>
    <m/>
    <s v="งบโครงการ"/>
    <n v="33500"/>
    <x v="1"/>
    <s v="ม.ค.-มิ.ย."/>
    <s v="33,500_x000a_(ทุกรายการสามารถถัวเฉลี่ยได้)"/>
    <s v="นางสาวดวงดาวคงมลายู"/>
    <x v="3"/>
  </r>
  <r>
    <x v="0"/>
    <m/>
    <m/>
    <m/>
    <s v="โครงการเครื่องสำอางปลอดภัย ประจำปี 2563"/>
    <s v="เพื่อให้ผู้บริโภคได้รับความปลอดภัยจากการใช้เครื่องสำอางที่มีคุณภาพ"/>
    <s v="ร้อยละ80ของผลิตภัณฑ์เครื่องสำอางกลุ่มเสี่ยงที่ได้รับการตรวจสอบมีความถูกต้อง ปลอดภัยตามเกณฑ์ที่กำหนด"/>
    <s v="1.ตรวจสอบฉลากเครื่องสำอางของสถานที่ผลิตที่เข้าตรวจประเมินเฉพาะประเภทบำรุงผิว ที่มีวัตถุประสงค์เพื่อให้ผิวแลดูขาว กระจ่างใส"/>
    <m/>
    <m/>
    <s v="งบประมาณโครงการ"/>
    <n v="12510"/>
    <x v="1"/>
    <m/>
    <n v="12510"/>
    <s v="นันทนีย์"/>
    <x v="3"/>
  </r>
  <r>
    <x v="0"/>
    <m/>
    <m/>
    <m/>
    <s v="โครงการมาตรฐานสถานประกอบการเพื่อสุขภาพ"/>
    <s v="สถานประกอบการเพื่อสุขภาพ ได้รับการตรวจประเมินมาตรฐานตามที่กฎหมายกำหนด"/>
    <s v="ร้อยละ100สถานประกอบการเพื่อสุขภาพผ่านเกณฑ์มาตรฐานตามที่กฎหมายกำหนด "/>
    <s v="1.ตรวจเฝ้าระวังสถานประกอบการเพื่อสุขภาพ"/>
    <m/>
    <m/>
    <s v="งบโครงการ"/>
    <n v="5000"/>
    <x v="1"/>
    <s v="ม.ค.-มี.ค."/>
    <n v="5000"/>
    <s v="นันทนีย์"/>
    <x v="3"/>
  </r>
  <r>
    <x v="0"/>
    <m/>
    <m/>
    <m/>
    <s v="โครงการพัฒนาสถานพยาบาลเอกชนได้คุณภาพมาตรฐานตามกฎหมาย"/>
    <s v=" -เพื่อพัฒนาสถานพยาบาลเอกชนได้คุณภาพมาตรฐานตามกฎหมาย"/>
    <s v="1. ร้อยละ 90 ของสถานพยาบาลภาคเอกชนผ่านเกณฑ์มาตรฐานตามที่กฎหมายกำหนด (คลินิกขออนุญาตตั้งใหม่)"/>
    <m/>
    <m/>
    <m/>
    <s v="งบโครงการ"/>
    <n v="43080"/>
    <x v="2"/>
    <m/>
    <m/>
    <s v="ภก.ธนวัฒน์ กลัดสอาด"/>
    <x v="3"/>
  </r>
  <r>
    <x v="0"/>
    <s v="-"/>
    <s v="-"/>
    <s v="-"/>
    <s v="การพัฒนาระบบ การบริหารจัดการด้านยา_x000a_"/>
    <s v="พัฒนาระบบ การบริหารยาในสถานบริการสาธารณสุขในจังหวัดสิงห์บุรี_x000a_"/>
    <s v="-"/>
    <m/>
    <m/>
    <m/>
    <s v="งบโครงการ"/>
    <n v="2400"/>
    <x v="2"/>
    <m/>
    <m/>
    <s v="ธนวัฒน์_x000a_กลัดสอาด"/>
    <x v="3"/>
  </r>
  <r>
    <x v="0"/>
    <s v="-"/>
    <s v="-"/>
    <s v="-"/>
    <s v="1. โครงการสนับสนุนการควบคุมเครื่องดื่มแอลกอฮอล์และยาสูบจังหวัดสิงห์บุรี ปี 2562-2564"/>
    <s v="1. เพื่อส่งเสริมและพัฒนากลไกการควบคุมผลิตภัณฑ์ยาสูบ"/>
    <s v="1. มีการประชุมติดตามการดำเนินงานควบคุมผลิตภัณฑ์ยาสูบระดับจังหวัดจำนวน 4 ครั้ง"/>
    <m/>
    <m/>
    <m/>
    <s v="งบโครงการ"/>
    <n v="600000"/>
    <x v="3"/>
    <m/>
    <m/>
    <s v="กันอเนก ช้อยหิรัญ"/>
    <x v="3"/>
  </r>
  <r>
    <x v="0"/>
    <m/>
    <m/>
    <m/>
    <s v="2. โครงการพัฒนาสถานที่ผลิตและผลิตภัณฑ์ชุมชนให้ได้มาตรฐาน"/>
    <s v="1. เพื่อเสริมสร้างความรู้ด้านการพัฒนาสถานที่ผลิตและวิธีการผลิตที่ถูกสุขลักษณะ"/>
    <s v="1. ร้อยละ 90 ของผลิตภัณฑ์สุขภาพชุมชนมีคุณภาพตามเกณฑ์ที่กำหนด"/>
    <m/>
    <m/>
    <m/>
    <s v="งบโครงการ"/>
    <n v="8000"/>
    <x v="1"/>
    <m/>
    <m/>
    <s v="กันอเนก ช้อยหิรัญ"/>
    <x v="3"/>
  </r>
  <r>
    <x v="0"/>
    <m/>
    <m/>
    <m/>
    <s v="แผนงานประชาสัมพันธ์งานสาธารณสุข"/>
    <m/>
    <m/>
    <m/>
    <m/>
    <m/>
    <s v="งบโครงการ"/>
    <n v="30000"/>
    <x v="2"/>
    <s v="ต.ค.62 -ก.ย.63                                                                                                                    "/>
    <m/>
    <s v="น.ส.อัญชลี ตรีลพ                                                                                                                                                                                                                      "/>
    <x v="4"/>
  </r>
  <r>
    <x v="0"/>
    <m/>
    <m/>
    <m/>
    <s v="แผนปฏิบัติการสื่อสารความเสี่ยงโรคติดต่อหรือโรคระบาด "/>
    <s v="เพื่อให้การดำเนินงานสื่อสารความเสี่ยงเป็นไปอย่างมีประสิทธิภาพ"/>
    <m/>
    <m/>
    <m/>
    <m/>
    <s v="งบโครงการ"/>
    <n v="0"/>
    <x v="0"/>
    <m/>
    <m/>
    <s v="น.ส.อัญชลี ตรีลพ "/>
    <x v="4"/>
  </r>
  <r>
    <x v="0"/>
    <m/>
    <m/>
    <m/>
    <s v="แผนงานส่งเสริมสนับสนุน การดำเนินงานสุขศึกษาและพฤติกรรมสุขภาพ"/>
    <m/>
    <m/>
    <m/>
    <m/>
    <m/>
    <s v="งบโครงการ"/>
    <n v="0"/>
    <x v="0"/>
    <m/>
    <m/>
    <s v="น.ส.อัญชลี  ตรีลพ"/>
    <x v="4"/>
  </r>
  <r>
    <x v="0"/>
    <m/>
    <m/>
    <m/>
    <s v="การบริหารจัดการสิ่งแวดล้อม"/>
    <s v="เพื่อให้จังหวัดมีระบบจัดการปัจจัยเสี่ยงด้านสิ่งแวดล้อมและมีมาตรการส่งเสริมให้เกิดปัจจัยเอื้อด้านสิ่งแวดล้อมเพื่อสุขภาพของประชาชน"/>
    <s v="KPI ร้อยละของจังหวัดมีระบบจัดการปัจจัยเสี่ยงด้านสิ่งแวดล้อมที่ส่งผลกระทบต่อสุขภาพ"/>
    <s v="1 การพัฒนาระบบฐานข้อมูล สถานการณ์และการเฝ้าระวังด้านสิ่งแวดล้อม"/>
    <m/>
    <m/>
    <s v="งบโครงการ"/>
    <n v="0"/>
    <x v="0"/>
    <m/>
    <m/>
    <s v="อวล"/>
    <x v="5"/>
  </r>
  <r>
    <x v="0"/>
    <m/>
    <m/>
    <m/>
    <s v="ป้องกันและลดปัจจัยเสี่ยงด้านสิ่งแวดล้อมต่อสุขภาพ"/>
    <s v="เพื่อเฝ้าระวัง ประเมิน_x000a_ความเสี่ยง และจัดการเพื่อ_x000a_ลดผลกระทบต่อสุขภาพ_x000a_จากสิ่งแวดล้อม"/>
    <s v="๑. มีระบบเฝ้าระวังประเมินความเสี่ยง และจัดการอนามัยสิ่งแวดล้อมเพื่อลดผลกระทบต่อสุขภาพ"/>
    <m/>
    <m/>
    <m/>
    <s v="งบโครงการ"/>
    <n v="13440"/>
    <x v="2"/>
    <m/>
    <m/>
    <s v="อวล"/>
    <x v="5"/>
  </r>
  <r>
    <x v="0"/>
    <m/>
    <m/>
    <m/>
    <s v="ป้องกันและลดปัจจัยเสี่ยงด้านสิ่งแวดล้อมต่อสุขภาพ"/>
    <s v="เพื่อเฝ้าระวัง ประเมิน_x000a_ความเสี่ยง และจัดการเพื่อ_x000a_ลดผลกระทบต่อสุขภาพ_x000a_จากสิ่งแวดล้อม"/>
    <s v="๑. มีระบบเฝ้าระวังประเมินความเสี่ยง และจัดการอนามัยสิ่งแวดล้อมเพื่อลดผลกระทบต่อสุขภาพ"/>
    <m/>
    <m/>
    <m/>
    <s v="งบโครงการ"/>
    <n v="12000"/>
    <x v="4"/>
    <m/>
    <m/>
    <s v="อวล"/>
    <x v="5"/>
  </r>
  <r>
    <x v="0"/>
    <m/>
    <m/>
    <m/>
    <s v="กำกับดูแล และพัฒนาระบบการประเมินรับรองมาตรฐานด้านอนามัยสิ่งแวดล้อม"/>
    <s v="เพื่อสนับสนุนการแก้ไขปัญหาอนามัยสิ่งแวดล้อมในภาวะฉุกเฉิน ภัยพิบัติ สาธารณภัย"/>
    <s v="๒. มีระบบการประเมินรับรองมาตรฐานด้านอนามัยสิ่งแวดล้อม"/>
    <s v="1 จัดให้มีระบบบริหารจัดการ เพื่อสนับสนุนการแก้ไขปัญหาอนามัยสิ่งแวดล้อมในภาวะฉุกเฉิน ภัยพิบัติ สาธารณภัย"/>
    <m/>
    <m/>
    <s v="งบโครงการ"/>
    <n v="0"/>
    <x v="0"/>
    <m/>
    <m/>
    <s v="อวล"/>
    <x v="5"/>
  </r>
  <r>
    <x v="0"/>
    <m/>
    <m/>
    <m/>
    <s v="สร้างความร่วมมือพหุภาคีและองค์กรปกครองส่วนท้องถิ่นตามแนวทางประชารัฐ"/>
    <s v="มีความร่วมมือระหว่างประชาชน ชุมชน ท้องถิ่นและภาคีเครือข่าย ภาครัฐ ภาคเอกชน ในการดำเนินงานอนามัยสิ่งแวดล้อมตามแนวทางประชารัฐ สามารถจัดการปัญหาอนามัยสิ่งแวดล้อมได้เอง"/>
    <s v="จำนวนชุมชนที่เข้ามามีส่วนร่วมกับหน่วยงานภาครัฐ /อปท. ในการดำเนินงานด้านอนามัยสิ่งแวดล้อมเพิ่มขึ้นเมื่อเทียบปีฐาน พ.ศ. ๒๕62"/>
    <s v="พัฒนาศักยภาพอาสาสมัครประจำหมู่บ้านในการเป็นนักจัดการอนามัยสิ่งแวดล้อมชุมชน"/>
    <s v="อสม"/>
    <s v="หมู่บ้านละ  1 คน"/>
    <s v="งบโครงการ"/>
    <n v="0"/>
    <x v="5"/>
    <s v="ต.ค.62-ก.ย.63"/>
    <m/>
    <s v="อวล"/>
    <x v="5"/>
  </r>
  <r>
    <x v="0"/>
    <m/>
    <m/>
    <m/>
    <s v="พัฒนาฐานข้อมูลและสถานการณ์สิ่งแวดล้อมสุขภาพ ระบบเฝ้าระวังด้านสิ่งแวดล้อม"/>
    <s v=" เพื่อให้จังหวัดมีข้อมูลพื้นฐานสถานการณ์ด้านสิ่งแวดล้อมและสุขภาพ เพื่อใช้วางแผน ป้องกันและแก้ไขปัญหาในพื้นที่"/>
    <s v="มีฐานข้อมูลและสถานการณ์สิ่งแวดล้อมสุขภาพ ระบบเฝ้าระวังด้านสิ่งแวดล้อม"/>
    <m/>
    <m/>
    <m/>
    <s v="งบโครงการ"/>
    <n v="0"/>
    <x v="0"/>
    <m/>
    <m/>
    <s v="อวล"/>
    <x v="5"/>
  </r>
  <r>
    <x v="0"/>
    <m/>
    <m/>
    <m/>
    <s v=" การจัดการมูลฝอยติดเชื้อและการจัดการอนามัยสิ่งแวดล้อมในสถานบริการสาธารณสุข"/>
    <s v="เพื่อให้สถานบริการสาธารณสุข มีการจัดการมูลฝอยติดเชื้อตามกฎหมาย กฎกระทรวงว่าด้วยการจัดการมูลฝอยติดเชื้อ พ.ศ. 2545"/>
    <s v="รพท./รพช.รพ.สต.ทุกแห่ง ได้รับการกำกับ ติดตามการจัดการมูลฝอยติดเชื้อ"/>
    <s v="กำกับ ติดตาม การจัดการมูลฝอยติดเชื้อ ของ รพท./รพช/รพ.สต ตามมาตรการใช้ระบบเอกสารกำกับการขนส่งมูลฝอยติดเชื้อ          "/>
    <s v="รพท./รพช./รพ.สต"/>
    <s v="1 ครั้ง/ปี"/>
    <s v="งบโครงการ"/>
    <n v="0"/>
    <x v="0"/>
    <m/>
    <m/>
    <s v="อวล"/>
    <x v="5"/>
  </r>
  <r>
    <x v="0"/>
    <m/>
    <m/>
    <m/>
    <s v="โครงการคุ้มครองสุขภาพประชาชนจากมลพิษสิ่งแวดล้อมในพื้นที่เสี่ยง (Hot Zone) "/>
    <s v="เพื่อขับเคลื่อนการดำเนินงานคณะกรรมการสาธารณสุขจังหวัด(ตาม พรบ. การสาธารณสุข พ.ศ.2535)"/>
    <s v="  มีการจัดประชุม คสธจ. และดำเนินงานตามบทบาทหน้าที่ (วาระตามนโยบายด้านอนามัยสิ่งแวดล้อมและสถานการณ์ของจังหวัด) อย่างน้อยจำนวน 2 ครั้ง/ปี"/>
    <s v="  จัดประชุม คสธจ. และดำเนินงานตามบทบาทหน้าที่ (วาระตามนโยบายด้านอนามัยสิ่งแวดล้อมและสถานการณ์ของจังหวัด) "/>
    <m/>
    <m/>
    <s v="งบโครงการ"/>
    <n v="80000"/>
    <x v="2"/>
    <m/>
    <m/>
    <s v="กลุ่มงาน อวล"/>
    <x v="5"/>
  </r>
  <r>
    <x v="0"/>
    <m/>
    <m/>
    <m/>
    <s v="การพัฒนาส้วมสาธารณะ"/>
    <s v="เพื่อส่งเสริมให้ภาคีและเจ้าของสถานที่สาธารณะร่วมมือกันพัฒนาส้วมสาธารณะให้ได้มาตรฐาน HAS"/>
    <s v="มีฐานข้อมูลส้วมสาธารณะในจังหวัด 13 กลุ่มเป้าหมาย"/>
    <s v="1.จัดทำฐานข้อมูลส้วมสาธารณะในจังหวัด 13 กลุ่มเป้าหมาย"/>
    <m/>
    <m/>
    <s v="งบโครงการ"/>
    <n v="7560"/>
    <x v="2"/>
    <s v="ม.ค.-ก.พ.63"/>
    <m/>
    <s v="อวล"/>
    <x v="5"/>
  </r>
  <r>
    <x v="0"/>
    <m/>
    <m/>
    <m/>
    <s v=" 1.โครงการสร้างเสริมสุขภาพเกษตรกรให้ปลอดภัยจากการใช้สารกำจัดศัตรูพืช : คลินิกสุขภาพเกษตรกร"/>
    <s v="1.เพื่อเฝ้าระวังโรคจากการประกอบอาชีพที่สำคัญของพื้นที่ ได้แก่ แพ้พิษสารกำจัดศัตรูพืช"/>
    <m/>
    <s v="1.สนับสนุนวัสดุวิทยาศาสตร์ตรวจคัดกรอง (Reactive Paper,Heamatocrit Tube,Blood Lancet)"/>
    <s v="รพ.สต,ทีม,รพช,รพท"/>
    <s v="ทุกแห่ง"/>
    <s v="งบโครงการ"/>
    <n v="0"/>
    <x v="0"/>
    <m/>
    <m/>
    <s v="อวล"/>
    <x v="5"/>
  </r>
  <r>
    <x v="0"/>
    <m/>
    <m/>
    <m/>
    <s v="2.โครงการวัยทำงาน ปลอดโรค ปลอดภัยกายใจเป็นสุข "/>
    <s v="1. เพื่อควบคุมและป้องกันโรคจากการประกอบอาชีพและสิ่งแวดล้อมในกลุ่มวัยทำงาน"/>
    <s v="มีสถานประกอบการสมใจสมัครเข้าร่วมอย่างน้อย 1 แห่ง"/>
    <s v="จัดทำฐานข้อมูลแรงงานภาคอุตสหกรรมและข้อมูลสถานประกอบการในพื้นที่ ระดับจังหวัด"/>
    <s v="สถานประกอบการในพื้นที่"/>
    <m/>
    <s v="งบโครงการ"/>
    <n v="0"/>
    <x v="0"/>
    <s v="ต.ค.- ธ.ค.62"/>
    <s v="งบประมาณของหน่วยงาน"/>
    <s v="อวล"/>
    <x v="5"/>
  </r>
  <r>
    <x v="0"/>
    <m/>
    <m/>
    <m/>
    <s v="1.ประเมินมาตรฐานระบาดวิทยาโรคติดต่อ"/>
    <s v="2. เพื่อศึกษาคุณลักษณะเชิงปริมาณของระบบเฝ้าระวังโรคติดต่อความครบถ้วนของการรายงาน (Sensitivity) ค่าพยากรณ์บวก (Predictive value positive) ความทันเวลา (Timeliness) ความเป็นตัวแทน (Representativeness) และคุณภาพของข้อมูล (Data quality)"/>
    <s v="1.รพ.สต.ส่ง รง.506 อย่างน้อยสัปดาห์ละ 1 ฉบับ"/>
    <s v="1.สสอ. ออกประเมินมาตรฐานระบาดวิทยาโรคติดต่อ ใน รพ.สต  ร้อยละ 100"/>
    <s v="รพ.สต."/>
    <n v="47"/>
    <s v="งบโครงการ"/>
    <n v="0"/>
    <x v="0"/>
    <s v="ต.ค.62-กย.63"/>
    <m/>
    <s v="ถาวร"/>
    <x v="6"/>
  </r>
  <r>
    <x v="0"/>
    <m/>
    <m/>
    <m/>
    <s v="แผนขับเคลื่อนภาระกิจพรบ.โรคติดต่อ 2558"/>
    <s v="เพื่อขับเคลื่อนการดำเนินงานของ คก.โรคติดต่อจังหวัดสิงห์บุรีและสนับสนุนหน่วยปฏิบัติการควบคุมโรคติดต่อ2558"/>
    <s v="1. มีแผนปฏิบัติงานโรคติดต่อที่ต้องเฝ้าระวัง โรคระบาดโรคติดต่ออันตราย"/>
    <m/>
    <m/>
    <m/>
    <s v="งบโครงการ"/>
    <n v="120000"/>
    <x v="1"/>
    <s v="ต.ค.62"/>
    <n v="5100"/>
    <s v="คร."/>
    <x v="7"/>
  </r>
  <r>
    <x v="0"/>
    <m/>
    <m/>
    <m/>
    <s v="แผนงานสร้างเสริมภูมิคุ้มกันโรค (EPI)"/>
    <s v="ลดอัตราป่วยของการเกิดโรคที่ป้องกันด้วยวัคซีน"/>
    <s v="1. วัคซีนทุกชนิดยกเว้นMMRมากกว่าร้อยละ 90"/>
    <s v="1. ควบคุมกำกับและติดตามผลการการดำเนินงานEPI ในเด็ก 0-5 ปีจาก HDC"/>
    <s v="เด็ก 0-5 ปี"/>
    <m/>
    <s v="งบโครงการ"/>
    <n v="0"/>
    <x v="0"/>
    <s v="ต.ค.62-ก.ย.63"/>
    <m/>
    <s v="คร."/>
    <x v="7"/>
  </r>
  <r>
    <x v="0"/>
    <m/>
    <m/>
    <m/>
    <s v="2.โครงการพัฒนาศักยภาพภาคีเครือข่ายโรคพิษสุนัขบ้า ภายใต้โครงการสัตว์ปลอดโรค คนปลอดภัยจากโรคพิษสุนัขบ้าตามพระปณิธาน สมเด็จพระเจ้าน้องนางเธอ เจ้าฟ้าจุฬาภรณ์วลัยลักษณ์ อัครราชกุมารีกรมพระพระศรีสวางควัฒน วรขัตติยราชนารี"/>
    <s v="เพื่อลดอัตราป่วยและอุบัติการณ์ของโรคพิษสุนัขบ้า"/>
    <s v="ไม่พบผู้ป่วยและเสียชีวิตด้วยโรคพิษสุนัขบ้า"/>
    <m/>
    <m/>
    <m/>
    <s v="งบโครงการ"/>
    <n v="10000"/>
    <x v="2"/>
    <m/>
    <m/>
    <s v="คร."/>
    <x v="7"/>
  </r>
  <r>
    <x v="0"/>
    <m/>
    <m/>
    <m/>
    <s v="โครงการควบคุมป้องกันโรคติดต่อนำโดยแมลง (ไข้เลือดออก,ไข้ปวดข้อยุงลายและโรคติดเชื้อไวรัสซิกา)จังหวัดสิงห์บุรี ปี 2563"/>
    <s v="เพื่อควบคุมป้องกันการแพร่ระบาดของโรคไข้เลือดออกในพื้นที่จังหวัดสิงห์บุรี เพื่อพัฒนาระบบการป้องกันและดูแลรักษาผู้ป่วยโรคไข้เลือดออกเพื่อกระตุ้นและติดตามประเมินค่าดัชนีลูกน้ายุงลาย"/>
    <s v="1. อัตราป่วยด้วยโรคไข้เลือดออกลดลงต่ำกว่ากว่ามัธยฐานย้อนหลัง 3 ปี   "/>
    <s v="1. ติดตามสถานการณ์ผลการดำเนินงานควบคุมโรค สอบสวนโรคในพื้นที่เกิดโรคและพื้นที่ระบาด   "/>
    <s v="ผู้ป่วยสงสัยและยืนยันไข้เลือดออก"/>
    <m/>
    <s v="งบโครงการ"/>
    <n v="0"/>
    <x v="0"/>
    <s v="ต.ค.62-ก.ย.63"/>
    <m/>
    <s v="คร."/>
    <x v="7"/>
  </r>
  <r>
    <x v="0"/>
    <m/>
    <m/>
    <m/>
    <s v="พัฒนาระบบบริการการแพทย์แผนไทยและการแพทย์ทางเลือก    "/>
    <s v="  - เพื่อส่งเสริมให้ประชาชนเข้าถึงบริการด้านการแพทย์แผนไทยและการแพทย์ทางเลือกที่มีคุณภาพ ความครอบคลุมหน่วยบริการสาธารณสุขทุกระดับ"/>
    <s v="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 (เป้าหมาย 19.5)"/>
    <m/>
    <m/>
    <m/>
    <s v="งบโครงการ"/>
    <n v="6000"/>
    <x v="2"/>
    <m/>
    <m/>
    <s v="อรทัย"/>
    <x v="8"/>
  </r>
  <r>
    <x v="0"/>
    <m/>
    <m/>
    <m/>
    <s v="พัฒนาระบบบริการการแพทย์แผนไทยและการแพทย์ทางเลือก    "/>
    <s v="  - เพื่อส่งเสริมให้ประชาชนเข้าถึงบริการด้านการแพทย์แผนไทยและการแพทย์ทางเลือกที่มีคุณภาพ ความครอบคลุมหน่วยบริการสาธารณสุขทุกระดับ"/>
    <s v="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และการแพทย์ทางเลือก (เป้าหมาย 19.5)"/>
    <m/>
    <m/>
    <m/>
    <s v="งบโครงการ"/>
    <n v="18000"/>
    <x v="1"/>
    <m/>
    <m/>
    <s v="อรทัย"/>
    <x v="8"/>
  </r>
  <r>
    <x v="0"/>
    <m/>
    <m/>
    <m/>
    <s v=" โครงการ  อนุรักษ์คุ้มครองภูมิปัญญาการแพทย์แผนไทย ปี 2563     "/>
    <s v="1.เพื่อสนับสนุนการคุ้มครองภูมิปัญญาการแพทย์แผนไทย ในการออกสำรวจข้อมูล ตำรับยา-ตำราการแพทย์แผนไทย บุคลากรด้านการแพทย์แผนไทย การรับจดทะเบียนสิทธิในภูมิปัญญาฯ และการออกหนังสือรับรอง หมอพื้นบ้าน _x000a_  "/>
    <s v=" จำนวนทะเบียนผลการบันทึกข้อมูล     โปรแกรมบันทึกข้อมูล_x000a_  ตำรับ/ตำรา และบุคลากร 5 กลุ่ม        การสำรวจ ตำรับ/ตำรา     ทางคอมพิวเตอร์_x000a_ ได้มีการสำรวจเป็นปัจจุบันและบุคลากร 5 กลุ่ม         _x000a_"/>
    <m/>
    <m/>
    <m/>
    <s v="งบโครงการ"/>
    <n v="120940"/>
    <x v="1"/>
    <m/>
    <m/>
    <s v="ฉัตรฎา"/>
    <x v="8"/>
  </r>
  <r>
    <x v="1"/>
    <m/>
    <m/>
    <m/>
    <s v="โครงการบำบัดรักษาและฟื้นฟูสมรรถภาพผู้เสพ/ผู้ติดยาเสพติด จังหวัดสิงห์บุรี ปี 2563"/>
    <m/>
    <m/>
    <m/>
    <m/>
    <m/>
    <s v="งบโครงการ"/>
    <n v="1028000"/>
    <x v="1"/>
    <m/>
    <m/>
    <s v="สุภาวดี/อารีย์"/>
    <x v="0"/>
  </r>
  <r>
    <x v="1"/>
    <m/>
    <m/>
    <m/>
    <s v="ระบบดูแลช่วยเหลือนักเรียนกลุ่มเสี่ยงทางการเรียนรู้และสุขภาพจิต จังหวัดสิงห์บุรี"/>
    <s v="๑ เพื่อให้นักเรียนกลุ่มเสี่ยงทางการเรียนรู้และสุขภาพจิต ได้รับการช่วยเหลือ  _x000a_๒ เพื่อส่งเสริมให้เด็กสมาธิสั้นและออทิสติกเข้าถึงบริการสาธารณสุข ปัญหาพฤติกรรมอารมณ์ได้รับการดูแลช่วยเหลือ_x000a_๓ เพื่อครอบครัวเด็กกลุ่มเสี่ยงทางการเรียนรู้และสุขภาพจิต มีความเข้าใจและสามารถดูแลเด็กได้อย่าเหมาะสม  _x000a_"/>
    <s v="๑ ผู้ป่วยโรคสมาธิสั้น และออทิสติกเข้าถึงบริการ ร้อยละ ๕๐_x000a_๒ กลุ่มเสี่ยงบกพร่องทางการเรียนรู้ ได้รับการดูแลช่วยเหลือติดตาม ร้อยละ ๙๐_x000a_"/>
    <m/>
    <m/>
    <m/>
    <s v="งบโครงการ"/>
    <n v="401790"/>
    <x v="4"/>
    <m/>
    <m/>
    <s v="สุภาวดี"/>
    <x v="0"/>
  </r>
  <r>
    <x v="1"/>
    <m/>
    <m/>
    <m/>
    <s v="โครงการลดความแออัดในโรงพยาบาล_x000a_โดยใช้_x000a_กลไกร้านยา ปี2563"/>
    <s v="1. ผลักดันให้โรงพยาบาลในจังหวัดสิงห์บุรีเข้าร่วมโครงการลดความแออัดในโรงพยาบาลโดยใช้_x000a_กลไกร้านยา ปี2563"/>
    <m/>
    <m/>
    <m/>
    <m/>
    <s v="งบโครงการ"/>
    <n v="1500"/>
    <x v="2"/>
    <m/>
    <m/>
    <s v="ดวงดาว"/>
    <x v="3"/>
  </r>
  <r>
    <x v="1"/>
    <m/>
    <m/>
    <m/>
    <s v="โครงการเสริมสร้างศักยภาพกลุ่มผู้ติดเชื้อเอชไอวีในโรงพยาบาลจังหวัดสิงห์บุรี"/>
    <s v="เพื่อสนับสนุนการดำเนินงานกลุ่ม/ชมรม/ผู้ติดเชื้อ/ผู้ป่วยเอดส์ และส่งเสริมการทำงานเป็นทีมของสมาชิกกลุ่ม/ชมรมผู้ติดเชื้อใน รพ.ทุกแห่งในจังหวัดสิงห์บุรี"/>
    <s v="จังหวัดสนับสนุนการดำเนินงานกลุ่มผู้ติดเชื่อในโรงพยาบาล"/>
    <m/>
    <m/>
    <m/>
    <s v="งบโครงการ"/>
    <n v="370000"/>
    <x v="6"/>
    <m/>
    <m/>
    <s v="คร."/>
    <x v="7"/>
  </r>
  <r>
    <x v="1"/>
    <m/>
    <m/>
    <m/>
    <s v="โครงการเสริมสร้างศักยภาพกลุ่มผู้ติดเชื้อเอชไอวีในโรงพยาบาลจังหวัดสิงห์บุรี"/>
    <s v="เพื่อสนับสนุนการดำเนินงานกลุ่ม/ชมรม/ผู้ติดเชื้อ/ผู้ป่วยเอดส์ และส่งเสริมการทำงานเป็นทีมของสมาชิกกลุ่ม/ชมรมผู้ติดเชื้อใน รพ.ทุกแห่งในจังหวัดสิงห์บุรี"/>
    <s v="จังหวัดสนับสนุนการดำเนินงานกลุ่มผู้ติดเชื่อในโรงพยาบาล"/>
    <m/>
    <m/>
    <m/>
    <s v="งบโครงการ"/>
    <n v="20000"/>
    <x v="2"/>
    <m/>
    <m/>
    <s v="คร."/>
    <x v="7"/>
  </r>
  <r>
    <x v="1"/>
    <m/>
    <m/>
    <m/>
    <s v="โครงการพัฒนาสำนักระบบบริการการแพทย์ฉุกเฉินจังหวัดสิงห์บุรี_x000a_"/>
    <m/>
    <m/>
    <m/>
    <m/>
    <m/>
    <s v="งบโครงการ"/>
    <n v="325600"/>
    <x v="7"/>
    <m/>
    <m/>
    <m/>
    <x v="9"/>
  </r>
  <r>
    <x v="1"/>
    <m/>
    <m/>
    <m/>
    <s v="พัฒนาระบบบริการสุขภาพช่องปาก (service plan)"/>
    <m/>
    <m/>
    <m/>
    <m/>
    <m/>
    <s v="งบโครงการ"/>
    <n v="0"/>
    <x v="0"/>
    <m/>
    <m/>
    <s v="น.ส.ปรัชาญ์ ปิงสุทธิวงศ์ และน.ส.สุปรีญา  จันทร์วงษ์"/>
    <x v="1"/>
  </r>
  <r>
    <x v="1"/>
    <m/>
    <m/>
    <m/>
    <s v="พัฒนาระบบรับ-ส่งต่อผู้ป่วยจังหวัดสิงห์บุรี"/>
    <s v="เพื่อลดการส่งต่อผู้ป่วยด้วยโรค 4 สาขาหลัก (หัวใจ มะเร็ง อุบัติเหตุและฉุกเฉิน เด็กแรกเกิด)ออกนอกเขตสุขภาพ"/>
    <s v="ร้อยละการส่งต่อผู้ป่วยด้วยโรค 4 สาขาหลัก (หัวใจ มะเร็ง อุบัติเหตุและฉุกเฉิน เด็กแรกเกิด)ออกนอกเขตสุขภาพลดลงร้อยละ 10 (เทียบกับปีที่ผ่านมา)"/>
    <m/>
    <m/>
    <m/>
    <s v="งบโครงการ"/>
    <n v="0"/>
    <x v="0"/>
    <m/>
    <m/>
    <s v="นายทรรศนะ เอมสมบูรณ์"/>
    <x v="10"/>
  </r>
  <r>
    <x v="2"/>
    <m/>
    <m/>
    <m/>
    <s v="โครงการ Happy MOPHกระทรวงสาธารณสุขกระทรวงแห่งความสุข"/>
    <m/>
    <m/>
    <m/>
    <m/>
    <m/>
    <s v="งบโครงการ"/>
    <n v="118000"/>
    <x v="2"/>
    <m/>
    <m/>
    <s v="น.ส.สุพาภร เย็นระยับ"/>
    <x v="11"/>
  </r>
  <r>
    <x v="2"/>
    <m/>
    <m/>
    <m/>
    <s v="โครงการจัดทำแผนปฏิบัติการด้านสาธารณสุขจังหวัดสิงห์บุรี ปีงบประมาณ 2562"/>
    <s v="หน่วยงานมีการขับเคลื่อนนโยบาย ที่สอดรับกับนโยบายจังหวัด เขตและกระทรวงสาธารณสุข"/>
    <s v=" หน่วยงานมีแผนปฏิบัติการด้านสาธารณสุขปี 2563"/>
    <m/>
    <m/>
    <m/>
    <s v="งบโครงการ"/>
    <n v="36000"/>
    <x v="2"/>
    <m/>
    <n v="0"/>
    <s v="พัฒนายุทธสาสตร์"/>
    <x v="6"/>
  </r>
  <r>
    <x v="2"/>
    <m/>
    <m/>
    <m/>
    <s v="โครงการกำกับติดตาม และประเมินผล_x000a_การดำเนินงานสาธารณสุขจังหวัดสิงห์บุรี ปีงบประมาณ 2563"/>
    <s v="เพื่อติดตาม นิเทศ ควบคุม กำกับงานสาธารณสุขของหน่วยงานในสังกัดสำนักงานสาธารณสุขจังหวัดสิงห์บุรี"/>
    <s v="ระดับความสำเร็จของการติดตาม ควบคุม กำกับงานสาธารณสุขของหน่วยงานในสังกัดสำนักงานสาธารณสุขจังหวัดสิงห์บุรี"/>
    <s v="การนิเทศงานสาธารณสุขระดับจังหวัด        "/>
    <m/>
    <m/>
    <s v="งบโครงการ"/>
    <n v="158760"/>
    <x v="2"/>
    <m/>
    <m/>
    <s v="นายสาฑิต  แก้วบัว  "/>
    <x v="6"/>
  </r>
  <r>
    <x v="2"/>
    <m/>
    <m/>
    <m/>
    <s v="โครงการพัฒนาระบบฐานข้อมูลการให้บริการผู้ป่วยและบริการสร้างเสริมสุขภาพป้องกันโรครายบุคคล  จังหวัดสิงห์บุรี ปีงบประมาณ  2563"/>
    <s v=" -เพื่อพัฒนาระบบฐานข้อมูลการให้บริการผู้ป่วยนอกและบริการสร้างเสริมสุขภาพป้องกันโรครายบุคคล ให้มีความครบถ้วน สมบูรณ์ ทันเวลา"/>
    <s v="ระดับความสำเร็จของการพัฒนาระบบฐานข้อมูลการให้บริการผู้ป่วยนอกและบริการสร้างเสริมสุขภาพป้องกันโรครายบุคคล"/>
    <m/>
    <m/>
    <m/>
    <s v="งบโครงการ"/>
    <n v="118680"/>
    <x v="2"/>
    <m/>
    <m/>
    <s v="อภิชา,รัตน์วลี,จตุพร,สุธาสินี"/>
    <x v="6"/>
  </r>
  <r>
    <x v="2"/>
    <m/>
    <m/>
    <m/>
    <s v="พัฒนาโครงสร้างพื้นฐานและจัดหาวัสดุอุปกรณ์ให้พร้อมปฏิบัติงาน"/>
    <s v="จัดเตรียมวัสดุอุปกรณ์ให้พร้อมสำหรับสนับสนุนการปฏิบัติงานของหน่วยงานใน สสจ.สห. และหน่วยบริหารในสังกัด"/>
    <s v="ผลการเบิกจ่ายเป็นไปตามเป้าหมายที่กระทรวง   การคลังกำหนด"/>
    <s v="รวม"/>
    <m/>
    <m/>
    <s v="งบโครงการ"/>
    <n v="1464000"/>
    <x v="8"/>
    <m/>
    <m/>
    <s v="บริหาร"/>
    <x v="12"/>
  </r>
  <r>
    <x v="2"/>
    <m/>
    <m/>
    <m/>
    <s v="พัฒนาโครงสร้างพื้นฐานและจัดหาวัสดุอุปกรณ์ให้พร้อมปฏิบัติงาน"/>
    <s v="จัดเตรียมวัสดุอุปกรณ์ให้พร้อมสำหรับสนับสนุนการปฏิบัติงานของหน่วยงานใน สสจ.สห. และหน่วยบริหารในสังกัด"/>
    <s v="ผลการเบิกจ่ายเป็นไปตามเป้าหมายที่กระทรวง   การคลังกำหนด"/>
    <s v="รวม"/>
    <m/>
    <m/>
    <s v="งบโครงการ"/>
    <n v="4179186.8"/>
    <x v="2"/>
    <m/>
    <m/>
    <s v="บริหาร"/>
    <x v="12"/>
  </r>
  <r>
    <x v="2"/>
    <m/>
    <m/>
    <m/>
    <s v="พัฒนาโครงสร้างพื้นฐานและจัดหาวัสดุอุปกรณ์ให้พร้อมปฏิบัติงาน"/>
    <s v="จัดเตรียมวัสดุอุปกรณ์ให้พร้อมสำหรับสนับสนุนการปฏิบัติงานของหน่วยงานใน สสจ.สห. และหน่วยบริหารในสังกัด(ลูกจ้าง)"/>
    <s v="ผลการเบิกจ่ายเป็นไปตามเป้าหมายที่กระทรวง   การคลังกำหนด"/>
    <s v="รวม"/>
    <m/>
    <m/>
    <s v="งบโครงการ"/>
    <n v="216000"/>
    <x v="9"/>
    <m/>
    <m/>
    <s v="บริหาร"/>
    <x v="12"/>
  </r>
  <r>
    <x v="2"/>
    <m/>
    <m/>
    <m/>
    <s v="โครงการพัฒนาคลินิกทันตกรรมมีคุณภาพ ได้มาตรฐาน"/>
    <s v="2.เพื่อพัฒนาให้คลินิกทันตกรรมมีคุณภาพ ได้มาตรฐาน และเกิดความปลอดภัยในการให้บริการทางทันตกรรม"/>
    <s v="ร้อยละของคลินิกทันตกรรมที่ผ่านเกณฑ์มาตรฐานไม่น้อยกว่าร้อยละ 80"/>
    <m/>
    <m/>
    <m/>
    <s v="งบโครงการ"/>
    <n v="10200"/>
    <x v="2"/>
    <m/>
    <m/>
    <s v="นางมะลิ  ชาญณรงค์ และน.ส.สุปรีญา  จันทร์วงษ์"/>
    <x v="1"/>
  </r>
  <r>
    <x v="2"/>
    <m/>
    <m/>
    <m/>
    <s v="แผนงานพัฒนาคุณภาพห้องปฏิบัติการทางการแพทย์และสาธารณสุข"/>
    <s v="เพื่อพัฒนาคุณภาพห้องปฏิบัติการทางการแพทย์และสาธารณสุข ให้เป็นไปตามมาตรฐาน "/>
    <s v="ร้อยละห้องปฏิบัติการทางการแพทย์และสาธารณสุขผ่านเกณฑ์มาตรฐาน"/>
    <m/>
    <m/>
    <m/>
    <s v="งบโครงการ"/>
    <n v="4600"/>
    <x v="2"/>
    <s v="พ.ย.62-ก.ย.63"/>
    <n v="4600"/>
    <s v="อุไรวรรรณ"/>
    <x v="2"/>
  </r>
  <r>
    <x v="2"/>
    <m/>
    <m/>
    <m/>
    <s v="แผนงานพัฒนาคุณภาพห้องปฏิบัติการทางการแพทย์รังสีวินิจฉัย"/>
    <s v="เพื่อพัฒนาคุณภาพห้องปฏิบัติการทางการแพทย์รังสีวินิจฉัย ให้เป็นไปตามมาตรฐาน "/>
    <s v="ร้อยละห้องปฏิบัติการทางการแพทย์รังสีวินิจฉัยผ่านเกณฑ์มาตรฐาน"/>
    <m/>
    <m/>
    <m/>
    <s v="งบโครงการ"/>
    <n v="4600"/>
    <x v="2"/>
    <m/>
    <m/>
    <s v="อุไรวรรรณ"/>
    <x v="2"/>
  </r>
  <r>
    <x v="2"/>
    <m/>
    <m/>
    <m/>
    <s v="แผนการพัฒนาคุณภาพบริการพยาบาล"/>
    <s v="เพื่อพัฒนาคุณภาพบริการพยาบาลให้เป็นไปตามมาตรฐานการพยาบาล"/>
    <s v="ร้อยละโรงพยาบาลผ่านเกณฑ์คุณภาพการบริการพยาบาลที่กำหนด"/>
    <m/>
    <m/>
    <m/>
    <s v="งบโครงการ"/>
    <n v="12500"/>
    <x v="2"/>
    <m/>
    <m/>
    <s v="อุไรวรรรณ"/>
    <x v="2"/>
  </r>
  <r>
    <x v="2"/>
    <m/>
    <m/>
    <m/>
    <s v="แผนงานพัฒนาคุณภาพงานกายภาพบำบัด"/>
    <s v="เพื่อพัฒนางานกายภาพบำบัดให้มีคุณภาพ"/>
    <s v="ร้อยละของหน่วยงานกายภาพบำบัดผ่านมาตรฐาน"/>
    <m/>
    <m/>
    <m/>
    <s v="งบโครงการ"/>
    <n v="1000"/>
    <x v="2"/>
    <m/>
    <m/>
    <s v="อุไรวรรรณ"/>
    <x v="2"/>
  </r>
  <r>
    <x v="2"/>
    <m/>
    <m/>
    <m/>
    <s v="แผนงานการดูแลผู้ป่วยระยะท้ายแบบประคับประคอง"/>
    <s v="เพื่อพัฒนางานการดูแลผู้ป่วยระยะท้ายแบบประคับประคองให้มีคุณภาพ"/>
    <s v="ร้อยละโรงพยาบาลดำเนินการได้ตามมาตรการการดูแลแบบประคับประคอง"/>
    <m/>
    <m/>
    <m/>
    <s v="งบโครงการ"/>
    <n v="5000"/>
    <x v="2"/>
    <m/>
    <m/>
    <s v="อุไรวรรรณ"/>
    <x v="2"/>
  </r>
  <r>
    <x v="2"/>
    <m/>
    <m/>
    <m/>
    <s v="แผนงานการพัฒนาระบบส่งผู้ป่วยกลับบ้าน Smart COC"/>
    <s v="เพื่อพัฒนาคุณภาพการส่งต่อข้อมูลการเยี่ยมบ้านผู้ป่วยให้มีคุณภาพ"/>
    <s v="ร้อยละโรงพยาบาลมีระบบส่งต่อในพื้นที่ในการส่งข้อมูลให้หน่วยบริการ"/>
    <m/>
    <m/>
    <m/>
    <s v="งบโครงการ"/>
    <n v="3600"/>
    <x v="2"/>
    <m/>
    <m/>
    <s v="อุไรวรรรณ"/>
    <x v="2"/>
  </r>
  <r>
    <x v="2"/>
    <m/>
    <m/>
    <m/>
    <s v="แผนงานพัฒนาการบริบาลฟื้นสภาพระยะกลาง (Intermediate care: IMC)"/>
    <s v="1.พัฒนาระบบบริบาลผู้ป่วยฟื้นสภาพระยะกลางให้มีคุณภาพ"/>
    <s v="ร้อยละโรงพยาบาลดำเนินการได้ตามมาตรการการดูแลผู้ป่วยระยะกลาง"/>
    <m/>
    <m/>
    <m/>
    <s v="งบโครงการ"/>
    <n v="4800"/>
    <x v="2"/>
    <m/>
    <m/>
    <s v="อุไรวรรรณ"/>
    <x v="2"/>
  </r>
  <r>
    <x v="2"/>
    <m/>
    <m/>
    <m/>
    <s v="พัฒนาระบบบริการสุขภาพจังหวัดสิงห์บุรี (service plan)"/>
    <s v="เพื่อให้การพัฒนาระบบบริการสุขภาพมีความต่อเนื่อง มีประสิทธิภาพ เกิดผลเป็นรูปธรรม บรรลุเป้าหมาย ลดอัตราตายอัตรา และลดความแออัด"/>
    <s v="มีการประชุมเพื่อขับเคลื่อนการดำเนินงาน service plan ทุกสาขา"/>
    <m/>
    <m/>
    <m/>
    <s v="งบโครงการ"/>
    <n v="50000"/>
    <x v="2"/>
    <s v="พ.ย.62-ก.ย.63"/>
    <n v="50000"/>
    <s v="ศิริเนตร"/>
    <x v="2"/>
  </r>
  <r>
    <x v="2"/>
    <m/>
    <m/>
    <m/>
    <s v="พัฒนาระบบบริการสาธารณสุขสำหรับผู้ต้องขังในเรือนจำ"/>
    <s v="1.เพื่อพัฒนาศักยภาพสถานพยาบาลในเรือนจำในฐานะหน่วยบริการปฐมภูมิ_x000a_2.พัฒนาระบบเครือข่ายด้านสุขภาพผู้ต้องขัง_x000a_3.เพื่อให้ผู้ต้องขังเข้าถึงบริการสุขภาพครอบคลุมทุกมิติ"/>
    <s v="ระดับความสำเร้จในการพัฒนาระบบบริการสาธารณสุขผู้ต้องขังในเรือนจำ"/>
    <m/>
    <m/>
    <m/>
    <s v="งบโครงการ"/>
    <n v="3000"/>
    <x v="2"/>
    <m/>
    <m/>
    <s v="กุลิศรา  _x000a_ปิ่นทอง"/>
    <x v="2"/>
  </r>
  <r>
    <x v="2"/>
    <m/>
    <m/>
    <m/>
    <s v="เสริมสร้างแรงจูงใจ อสม."/>
    <s v="เพื่อเชิดชูเกียรติและสร้างขวัญกำลังใจ   แก่ อสม."/>
    <s v="จำนวน อสม.  ที่ได้รับการคัดเลือกเป็น อสม.ดีเด่นระดับอำภอ/จังหวัด _x000a_(จำนวน 12 สาขา)"/>
    <m/>
    <m/>
    <m/>
    <s v="งบโครงการ"/>
    <n v="38405"/>
    <x v="2"/>
    <m/>
    <m/>
    <s v="นรารักษ์"/>
    <x v="2"/>
  </r>
  <r>
    <x v="2"/>
    <m/>
    <m/>
    <m/>
    <s v="เสริมสร้างแรงจูงใจ อสม."/>
    <s v="เพื่อเชิดชูเกียรติและสร้างขวัญกำลังใจ   แก่ อสม."/>
    <s v="จำนวน อสม.  ที่ได้รับการคัดเลือกเป็น อสม.ดีเด่นระดับอำภอ/จังหวัด _x000a_(จำนวน 12 สาขา)"/>
    <m/>
    <m/>
    <m/>
    <s v="งบโครงการ"/>
    <n v="20000"/>
    <x v="1"/>
    <m/>
    <m/>
    <s v="นรารักษ์"/>
    <x v="2"/>
  </r>
  <r>
    <x v="2"/>
    <m/>
    <m/>
    <m/>
    <s v="สนับสนุนภาคีเครือข่ายสุขภาพ"/>
    <s v="1.เพื่อสร้างองค์ความรู้งานสุขภาพภาคประชาชนแก่เครือข่ายสุขภาพ_x000a_2.เพื่อให้เกิดการแลกเปลี่ยนเรียนรู้ของ จนท.และชมรม อสม.จังหวัดสิงห์บุรี_x000a_3.เกิดเครือข่ายด้านสุขภาพผลักดันการขับเคลื่อนงานสุขภาพภาคประชาชน"/>
    <s v="จำนวนครั้งของการจัดประชุม_x000a_(จำนวน 6 ครั้ง สำหรับชมรม อสม. /จำนวน 3 ครั้ง สำหรับจนท.งาน สช.)"/>
    <m/>
    <m/>
    <m/>
    <s v="งบโครงการ"/>
    <n v="26750"/>
    <x v="2"/>
    <m/>
    <m/>
    <s v="นรารักษ์"/>
    <x v="2"/>
  </r>
  <r>
    <x v="2"/>
    <m/>
    <m/>
    <m/>
    <s v="แผนงานพัฒนาคุณภาพบริการ (CQO)"/>
    <s v="เพื่อขับเคลื่อนยุทธศาสตร์สำนักงานสาธารณสุขจังหวัดสิงห์บุรี ให้บรรลุเป้าหมาย"/>
    <s v="มีการประชุมเพื่อขับเคลื่อนการดำเนินงานพัฒนาคุณภาพบริการ"/>
    <m/>
    <m/>
    <m/>
    <s v="งบโครงการ"/>
    <n v="4200"/>
    <x v="2"/>
    <m/>
    <m/>
    <s v="รัตนา"/>
    <x v="2"/>
  </r>
  <r>
    <x v="2"/>
    <m/>
    <m/>
    <m/>
    <s v="พัฒนาระบบบริหารจัดการเครือข่ายบริการสุขภาพ (พบส.)"/>
    <s v="เพื่อขับเคลื่อนยุทธศาสตร์กระทรวงสาธารณสุข และยุทธศาสตร์สำนักงานสาธารณสุขจังหวัดสิงห์บุรี ให้บรรลุตามเป้าหมายและประชาชนได้รับประโยชน์สูงสุด ภายใต้ Concept &quot;พี่-น้องช่วยกัน&quot;"/>
    <s v="มีการประชุมเพื่อขับเคลื่อนการดำเนินงาน พบส. ทุกคณะ"/>
    <m/>
    <m/>
    <m/>
    <s v="งบโครงการ"/>
    <n v="23000"/>
    <x v="2"/>
    <m/>
    <m/>
    <s v="รัตนา"/>
    <x v="2"/>
  </r>
  <r>
    <x v="2"/>
    <m/>
    <m/>
    <m/>
    <s v="แผนงานสนับสนุนการสร้างงานวิชาการด้านสุขภาพ จังหวัดสิงห์บุรี ปี 2563"/>
    <s v="เพื่อพัฒนางานวิชาการทางด้านสุขภาพ "/>
    <s v="หน่วยงานมีการดำเนินงานวิจัย/R2R/นวัตกรรม ด้านสุขภาพของหน่วยงาน และนำไปใช้ประโยชน์"/>
    <m/>
    <m/>
    <m/>
    <s v="งบโครงการ"/>
    <n v="31300"/>
    <x v="2"/>
    <m/>
    <m/>
    <s v="น.ส.ศิริเนตร สุขดี"/>
    <x v="2"/>
  </r>
  <r>
    <x v="2"/>
    <m/>
    <m/>
    <m/>
    <s v="1.โครงการบริหารจัดการด้านการเงินการคลัง"/>
    <s v="1.1เฝ้าระวังสถานการณ์การเงินการคลังของหน่วยบริการ"/>
    <s v="1.1.ร้อยละของโรงพยาบาลที่มีระดับวิกฤตลดลง"/>
    <m/>
    <m/>
    <m/>
    <s v="งบโครงการ"/>
    <n v="0"/>
    <x v="0"/>
    <m/>
    <m/>
    <s v="นางชูศรี สิงห์บุรณ์"/>
    <x v="10"/>
  </r>
  <r>
    <x v="2"/>
    <m/>
    <m/>
    <m/>
    <s v="2.โครงการพัฒนางานลงทะเบียนหลักประกันสุขภาพถ้วนหน้าปีงบประมาณ 2563"/>
    <m/>
    <m/>
    <s v="1. ติดตาม/แก้ไขปัญหานายทะเบียน ระดับหน่วยบริการ และเจ้าหน้าที่ตรวจสอบสิทธิ"/>
    <s v="รพ./รพ.สตทุกแห่ง"/>
    <s v="6/53 แห่ง"/>
    <s v="งบโครงการ"/>
    <n v="0"/>
    <x v="0"/>
    <s v="ทุกเดือน"/>
    <m/>
    <m/>
    <x v="10"/>
  </r>
  <r>
    <x v="2"/>
    <m/>
    <m/>
    <m/>
    <s v="3.แผนงานสนับสนุน กำกับ ติดตาม และประเมินผลการจัดทำแผนการเงิน(planfin) โรงพยาบาล ปีงบประมาณ 2563"/>
    <s v="เพื่อให้ รพ.ทุกแห่งจัดทำและใช้แผนการเงิน(planfin)เป็นส่วนหนึ่งของการบริหารจัดการด้านการเงินการคลัง"/>
    <s v="ร้อยละโรงพยาบาลที่มีและใช้แผนการเงิน (Planfin) "/>
    <m/>
    <m/>
    <m/>
    <s v="งบโครงการ"/>
    <n v="0"/>
    <x v="0"/>
    <m/>
    <m/>
    <s v="นายทรรศนะ เอมสมบูรณ์"/>
    <x v="10"/>
  </r>
  <r>
    <x v="2"/>
    <m/>
    <m/>
    <m/>
    <s v="4.แผนงานสนับสนุน กำกับ ติดตาม และประเมินผล งานขึ้นทะเบียนหน่วยบริการ"/>
    <s v="เพื่อให้สถานบริการสาธารณสุขในสังกัดสำนักงานสาธารณสุขจังหวัดสิงห์บุรีผ่านเกณฑ์ขึ้นทะเบียนตามพรบ.หลักประกันสุขภาพแห่งชาติ"/>
    <s v="ร้อยละสถานบริการสาธารณสุขที่ผ่านเกณฑ์ขึ้นทะเบียนหน่วยบริการ "/>
    <m/>
    <m/>
    <m/>
    <s v="งบโครงการ"/>
    <n v="0"/>
    <x v="0"/>
    <m/>
    <m/>
    <s v="นายทรรศนะ เอมสมบูรณ์"/>
    <x v="10"/>
  </r>
  <r>
    <x v="2"/>
    <m/>
    <m/>
    <m/>
    <s v="สนับสนุน กำกับ ติดตาม และประเมินผล _x000a_งานกองทุนหลักประกันสุขภาพในระดับท้องถิ่นหรือพื้นที่ของสถานบริการในสังกัด"/>
    <s v="เพื่อให้หน่วยบริการสาธารณสุขในสังกัดสำนักงานสาธารณสุขจังหวัดสิงห์บุรีดำเนินงานกองทุนหลักประกันสุขภาพในระดับท้องถิ่นหรือพื้นที่ได้ถูกต้องตามระเบียบ/ประกาศ ที่เกี่ยวข้อง"/>
    <s v="ร้อยละของโครงการที่ขอรับงบประมาณจากกองทุนหลักประกันสุขภาพในระดับท้องถิ่นหรือพื้นที่ได้รับการตรวจและอนุมัติโดยนพ.สสจ."/>
    <m/>
    <m/>
    <m/>
    <s v="งบโครงการ"/>
    <m/>
    <x v="0"/>
    <m/>
    <m/>
    <s v="นายทรรศนะ เอมสมบูรณ์"/>
    <x v="10"/>
  </r>
  <r>
    <x v="2"/>
    <m/>
    <m/>
    <m/>
    <s v="สนับสนุน กำกับ ติดตาม และประเมินผลบริหารการชดเชยและตรวจสอบเวชระเบียน "/>
    <s v="เพื่อให้หน่วยบริการสาธารณสุขในสังกัดสำนักงานสาธารณสุขจังหวัดสิงห์บุรีมีการใช้จ่ายงบประมาณการกรักษาพยาบาลมีประสิทธิภาพ คุณภาพตามมาตรฐาน"/>
    <s v="ร้อยละของหน่วยบริการมีการตรวจสอบเวชระเบียนตามที่สปสช.กำหนด"/>
    <m/>
    <m/>
    <m/>
    <s v="งบโครงการ"/>
    <n v="0"/>
    <x v="0"/>
    <m/>
    <m/>
    <s v="นายทรรศนะ เอมสมบูรณ์"/>
    <x v="10"/>
  </r>
  <r>
    <x v="2"/>
    <m/>
    <m/>
    <m/>
    <s v="โครงการ ตรวจสุขภาพและประกันสุขภาพแรงงานต่างด้าว จังหวัดสิงห์บุรี"/>
    <m/>
    <s v="1.1.ร้อยละของโรงพยาบาลที่มีระดับวิกฤตลดลง"/>
    <m/>
    <m/>
    <m/>
    <s v="งบโครงการ"/>
    <n v="0"/>
    <x v="0"/>
    <m/>
    <m/>
    <s v="นางชูศรี สิงห์บูรณ์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5:L30" firstHeaderRow="1" firstDataRow="2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11">
        <item x="2"/>
        <item x="1"/>
        <item x="3"/>
        <item x="8"/>
        <item x="4"/>
        <item x="6"/>
        <item x="7"/>
        <item x="9"/>
        <item x="5"/>
        <item x="0"/>
        <item t="default"/>
      </items>
    </pivotField>
    <pivotField showAll="0"/>
    <pivotField showAll="0"/>
    <pivotField showAll="0"/>
    <pivotField axis="axisRow" showAll="0">
      <items count="24">
        <item x="9"/>
        <item m="1" x="14"/>
        <item m="1" x="21"/>
        <item m="1" x="19"/>
        <item m="1" x="15"/>
        <item x="3"/>
        <item x="7"/>
        <item x="2"/>
        <item m="1" x="13"/>
        <item x="1"/>
        <item x="10"/>
        <item x="8"/>
        <item m="1" x="16"/>
        <item x="6"/>
        <item x="0"/>
        <item m="1" x="17"/>
        <item m="1" x="22"/>
        <item m="1" x="20"/>
        <item x="4"/>
        <item x="5"/>
        <item x="11"/>
        <item x="12"/>
        <item m="1" x="18"/>
        <item t="default"/>
      </items>
    </pivotField>
  </pivotFields>
  <rowFields count="1">
    <field x="16"/>
  </rowFields>
  <rowItems count="14">
    <i>
      <x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8"/>
    </i>
    <i>
      <x v="19"/>
    </i>
    <i>
      <x v="20"/>
    </i>
    <i>
      <x v="21"/>
    </i>
    <i t="grand">
      <x/>
    </i>
  </rowItems>
  <colFields count="1">
    <field x="1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จำนวนเงิน    (บาท)" fld="11" baseField="1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L8" firstHeaderRow="1" firstDataRow="2" firstDataCol="1"/>
  <pivotFields count="17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11">
        <item x="2"/>
        <item x="1"/>
        <item x="3"/>
        <item x="8"/>
        <item x="4"/>
        <item x="6"/>
        <item x="7"/>
        <item x="9"/>
        <item x="5"/>
        <item x="0"/>
        <item t="default"/>
      </items>
    </pivotField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จำนวนเงิน    (บาท)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4:I29" firstHeaderRow="1" firstDataRow="2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8">
        <item x="0"/>
        <item x="4"/>
        <item x="3"/>
        <item x="2"/>
        <item x="5"/>
        <item x="6"/>
        <item x="1"/>
        <item t="default"/>
      </items>
    </pivotField>
    <pivotField showAll="0"/>
    <pivotField showAll="0"/>
    <pivotField showAll="0"/>
    <pivotField axis="axisRow" showAll="0">
      <items count="15">
        <item m="1" x="13"/>
        <item x="11"/>
        <item x="2"/>
        <item x="6"/>
        <item x="3"/>
        <item x="5"/>
        <item x="10"/>
        <item x="9"/>
        <item x="7"/>
        <item x="0"/>
        <item x="12"/>
        <item x="1"/>
        <item x="4"/>
        <item x="8"/>
        <item t="default"/>
      </items>
    </pivotField>
  </pivotFields>
  <rowFields count="1">
    <field x="16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จำนวนเงิน    (บาท)" fld="11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16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I8" firstHeaderRow="1" firstDataRow="2" firstDataCol="1"/>
  <pivotFields count="17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8">
        <item x="0"/>
        <item x="4"/>
        <item x="3"/>
        <item x="2"/>
        <item x="5"/>
        <item x="6"/>
        <item x="1"/>
        <item t="default"/>
      </items>
    </pivotField>
    <pivotField showAll="0"/>
    <pivotField showAll="0"/>
    <pivotField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จำนวนเงิน    (บาท)" fld="11" baseField="0" baseItem="0"/>
  </dataFields>
  <formats count="6"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12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ค่า" updatedVersion="5" minRefreshableVersion="3" useAutoFormatting="1" itemPrintTitles="1" createdVersion="5" indent="0" outline="1" outlineData="1" multipleFieldFilters="0">
  <location ref="A44:I52" firstHeaderRow="1" firstDataRow="2" firstDataCol="1" rowPageCount="1" colPageCount="1"/>
  <pivotFields count="17">
    <pivotField axis="axisPage" showAll="0">
      <items count="4">
        <item x="0"/>
        <item x="1"/>
        <item x="2"/>
        <item t="default"/>
      </items>
    </pivotField>
    <pivotField axis="axisRow" showAll="0">
      <items count="7">
        <item x="0"/>
        <item x="5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>
      <items count="8">
        <item x="0"/>
        <item x="4"/>
        <item x="3"/>
        <item x="2"/>
        <item x="5"/>
        <item x="6"/>
        <item x="1"/>
        <item t="default"/>
      </items>
    </pivotField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ผลรวม ของ จำนวนเงิน    (บาท)" fld="11" baseField="0" baseItem="0"/>
  </dataFields>
  <formats count="6"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1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2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ค่า" updatedVersion="5" minRefreshableVersion="3" useAutoFormatting="1" itemPrintTitles="1" createdVersion="5" indent="0" outline="1" outlineData="1" multipleFieldFilters="0">
  <location ref="A33:B40" firstHeaderRow="1" firstDataRow="1" firstDataCol="1" rowPageCount="1" colPageCount="1"/>
  <pivotFields count="17">
    <pivotField axis="axisPage" showAll="0">
      <items count="4">
        <item x="0"/>
        <item x="1"/>
        <item x="2"/>
        <item t="default"/>
      </items>
    </pivotField>
    <pivotField axis="axisRow" showAll="0">
      <items count="7">
        <item x="0"/>
        <item x="5"/>
        <item x="1"/>
        <item x="2"/>
        <item x="3"/>
        <item x="4"/>
        <item t="default"/>
      </items>
    </pivotField>
    <pivotField showAll="0"/>
    <pivotField showAll="0"/>
    <pivotField dataField="1" showAll="0">
      <items count="43">
        <item x="0"/>
        <item x="14"/>
        <item x="3"/>
        <item x="37"/>
        <item x="38"/>
        <item x="32"/>
        <item x="4"/>
        <item x="8"/>
        <item x="16"/>
        <item x="36"/>
        <item x="29"/>
        <item x="31"/>
        <item x="20"/>
        <item x="19"/>
        <item x="39"/>
        <item x="21"/>
        <item x="40"/>
        <item x="23"/>
        <item x="24"/>
        <item x="25"/>
        <item x="26"/>
        <item x="41"/>
        <item x="30"/>
        <item x="5"/>
        <item x="18"/>
        <item x="17"/>
        <item x="35"/>
        <item x="12"/>
        <item x="6"/>
        <item x="27"/>
        <item x="11"/>
        <item x="13"/>
        <item x="22"/>
        <item x="7"/>
        <item x="34"/>
        <item x="9"/>
        <item x="28"/>
        <item x="1"/>
        <item x="2"/>
        <item x="33"/>
        <item x="15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0" hier="-1"/>
  </pageFields>
  <dataFields count="1">
    <dataField name="นับจำนวน ของ      (5)      แผนงาน/โครงการ" fld="4" subtotal="count" baseField="0" baseItem="0"/>
  </dataFields>
  <formats count="6"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1" type="button" dataOnly="0" labelOnly="1" outline="0" axis="axisRow" fieldPosition="0"/>
    </format>
    <format dxfId="20">
      <pivotArea dataOnly="0" labelOnly="1" outline="0" axis="axisValues" fieldPosition="0"/>
    </format>
    <format dxfId="19">
      <pivotArea dataOnly="0" labelOnly="1" fieldPosition="0">
        <references count="1">
          <reference field="1" count="0"/>
        </references>
      </pivotArea>
    </format>
    <format dxfId="1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5" Type="http://schemas.openxmlformats.org/officeDocument/2006/relationships/printerSettings" Target="../printerSettings/printerSettings29.bin"/><Relationship Id="rId4" Type="http://schemas.openxmlformats.org/officeDocument/2006/relationships/pivotTable" Target="../pivotTables/pivot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R15"/>
  <sheetViews>
    <sheetView view="pageBreakPreview" zoomScale="70" zoomScaleNormal="100" zoomScaleSheetLayoutView="70" workbookViewId="0">
      <selection activeCell="AF7" sqref="AF7"/>
    </sheetView>
  </sheetViews>
  <sheetFormatPr defaultRowHeight="14.25" x14ac:dyDescent="0.2"/>
  <cols>
    <col min="1" max="1" width="6.875" customWidth="1"/>
    <col min="2" max="2" width="6.125" customWidth="1"/>
    <col min="3" max="3" width="4.625" customWidth="1"/>
    <col min="4" max="4" width="6.875" customWidth="1"/>
    <col min="5" max="5" width="5" customWidth="1"/>
    <col min="6" max="6" width="6.625" customWidth="1"/>
    <col min="7" max="8" width="13.125" bestFit="1" customWidth="1"/>
    <col min="9" max="9" width="11.375" bestFit="1" customWidth="1"/>
    <col min="10" max="10" width="5.125" customWidth="1"/>
    <col min="11" max="12" width="13.125" bestFit="1" customWidth="1"/>
    <col min="13" max="13" width="11.375" bestFit="1" customWidth="1"/>
    <col min="14" max="14" width="13.125" bestFit="1" customWidth="1"/>
    <col min="15" max="16" width="11.375" bestFit="1" customWidth="1"/>
    <col min="17" max="17" width="14.125" bestFit="1" customWidth="1"/>
    <col min="18" max="18" width="11.375" customWidth="1"/>
  </cols>
  <sheetData>
    <row r="1" spans="1:18" ht="19.5" x14ac:dyDescent="0.2">
      <c r="A1" s="712" t="s">
        <v>2220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</row>
    <row r="2" spans="1:18" ht="27" customHeight="1" x14ac:dyDescent="0.25">
      <c r="A2" s="713" t="s">
        <v>2221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</row>
    <row r="3" spans="1:18" ht="27.75" customHeight="1" x14ac:dyDescent="0.2">
      <c r="A3" s="714" t="s">
        <v>1997</v>
      </c>
      <c r="B3" s="714" t="s">
        <v>2219</v>
      </c>
      <c r="C3" s="714" t="s">
        <v>0</v>
      </c>
      <c r="D3" s="714" t="s">
        <v>201</v>
      </c>
      <c r="E3" s="714" t="s">
        <v>431</v>
      </c>
      <c r="F3" s="714" t="s">
        <v>28</v>
      </c>
      <c r="G3" s="710" t="s">
        <v>433</v>
      </c>
      <c r="H3" s="710"/>
      <c r="I3" s="710"/>
      <c r="J3" s="547" t="s">
        <v>2000</v>
      </c>
      <c r="K3" s="710" t="s">
        <v>1978</v>
      </c>
      <c r="L3" s="710"/>
      <c r="M3" s="710"/>
      <c r="N3" s="710"/>
      <c r="O3" s="710"/>
      <c r="P3" s="710"/>
      <c r="Q3" s="711" t="s">
        <v>32</v>
      </c>
      <c r="R3" s="711" t="s">
        <v>8</v>
      </c>
    </row>
    <row r="4" spans="1:18" ht="42.75" customHeight="1" x14ac:dyDescent="0.2">
      <c r="A4" s="714"/>
      <c r="B4" s="714"/>
      <c r="C4" s="714"/>
      <c r="D4" s="714"/>
      <c r="E4" s="714"/>
      <c r="F4" s="714"/>
      <c r="G4" s="547" t="s">
        <v>1984</v>
      </c>
      <c r="H4" s="547" t="s">
        <v>1985</v>
      </c>
      <c r="I4" s="547" t="s">
        <v>1986</v>
      </c>
      <c r="J4" s="547" t="s">
        <v>1999</v>
      </c>
      <c r="K4" s="547" t="s">
        <v>1983</v>
      </c>
      <c r="L4" s="547" t="s">
        <v>1979</v>
      </c>
      <c r="M4" s="547" t="s">
        <v>1980</v>
      </c>
      <c r="N4" s="547" t="s">
        <v>1981</v>
      </c>
      <c r="O4" s="547" t="s">
        <v>1982</v>
      </c>
      <c r="P4" s="547" t="s">
        <v>2001</v>
      </c>
      <c r="Q4" s="711"/>
      <c r="R4" s="711"/>
    </row>
    <row r="5" spans="1:18" ht="31.5" customHeight="1" x14ac:dyDescent="0.2">
      <c r="A5" s="550" t="s">
        <v>29</v>
      </c>
      <c r="B5" s="550">
        <v>5</v>
      </c>
      <c r="C5" s="550">
        <v>6</v>
      </c>
      <c r="D5" s="550">
        <v>6</v>
      </c>
      <c r="E5" s="550">
        <v>9</v>
      </c>
      <c r="F5" s="550">
        <v>22</v>
      </c>
      <c r="G5" s="551">
        <v>402110</v>
      </c>
      <c r="H5" s="551">
        <v>890597</v>
      </c>
      <c r="I5" s="551">
        <v>629900</v>
      </c>
      <c r="J5" s="551">
        <v>0</v>
      </c>
      <c r="K5" s="551">
        <v>0</v>
      </c>
      <c r="L5" s="551">
        <v>2141275</v>
      </c>
      <c r="M5" s="551">
        <v>0</v>
      </c>
      <c r="N5" s="551">
        <v>0</v>
      </c>
      <c r="O5" s="551">
        <v>0</v>
      </c>
      <c r="P5" s="551">
        <v>0</v>
      </c>
      <c r="Q5" s="551">
        <v>4063882</v>
      </c>
      <c r="R5" s="550" t="s">
        <v>199</v>
      </c>
    </row>
    <row r="6" spans="1:18" ht="31.5" customHeight="1" x14ac:dyDescent="0.2">
      <c r="A6" s="550" t="s">
        <v>30</v>
      </c>
      <c r="B6" s="550">
        <v>3</v>
      </c>
      <c r="C6" s="550">
        <v>2</v>
      </c>
      <c r="D6" s="550">
        <v>2</v>
      </c>
      <c r="E6" s="550">
        <v>15</v>
      </c>
      <c r="F6" s="550">
        <v>15</v>
      </c>
      <c r="G6" s="551">
        <v>28600</v>
      </c>
      <c r="H6" s="551">
        <v>1778000</v>
      </c>
      <c r="I6" s="551">
        <v>0</v>
      </c>
      <c r="J6" s="551">
        <v>0</v>
      </c>
      <c r="K6" s="551">
        <v>0</v>
      </c>
      <c r="L6" s="551">
        <v>401790</v>
      </c>
      <c r="M6" s="551">
        <v>370000</v>
      </c>
      <c r="N6" s="551">
        <v>1769600</v>
      </c>
      <c r="O6" s="551">
        <v>0</v>
      </c>
      <c r="P6" s="551">
        <v>0</v>
      </c>
      <c r="Q6" s="551">
        <v>4347990</v>
      </c>
      <c r="R6" s="550" t="s">
        <v>227</v>
      </c>
    </row>
    <row r="7" spans="1:18" ht="74.25" customHeight="1" x14ac:dyDescent="0.2">
      <c r="A7" s="552" t="s">
        <v>31</v>
      </c>
      <c r="B7" s="552">
        <v>3</v>
      </c>
      <c r="C7" s="552">
        <v>3</v>
      </c>
      <c r="D7" s="552">
        <v>3</v>
      </c>
      <c r="E7" s="552">
        <v>8</v>
      </c>
      <c r="F7" s="552">
        <v>8</v>
      </c>
      <c r="G7" s="553">
        <v>5285281.8</v>
      </c>
      <c r="H7" s="553">
        <v>50000</v>
      </c>
      <c r="I7" s="553">
        <v>0</v>
      </c>
      <c r="J7" s="553">
        <v>0</v>
      </c>
      <c r="K7" s="553">
        <v>1464000</v>
      </c>
      <c r="L7" s="553">
        <v>0</v>
      </c>
      <c r="M7" s="553">
        <v>0</v>
      </c>
      <c r="N7" s="553">
        <v>0</v>
      </c>
      <c r="O7" s="553">
        <v>216000</v>
      </c>
      <c r="P7" s="553">
        <v>300000</v>
      </c>
      <c r="Q7" s="553">
        <v>7315281.7999999998</v>
      </c>
      <c r="R7" s="560" t="s">
        <v>2238</v>
      </c>
    </row>
    <row r="8" spans="1:18" ht="36" customHeight="1" x14ac:dyDescent="0.2">
      <c r="A8" s="548" t="s">
        <v>32</v>
      </c>
      <c r="B8" s="548">
        <v>11</v>
      </c>
      <c r="C8" s="548">
        <v>11</v>
      </c>
      <c r="D8" s="548">
        <v>11</v>
      </c>
      <c r="E8" s="548">
        <v>32</v>
      </c>
      <c r="F8" s="548">
        <v>45</v>
      </c>
      <c r="G8" s="549">
        <v>5715991.7999999998</v>
      </c>
      <c r="H8" s="549">
        <v>2718597</v>
      </c>
      <c r="I8" s="549">
        <v>629900</v>
      </c>
      <c r="J8" s="549">
        <v>0</v>
      </c>
      <c r="K8" s="549">
        <v>1464000</v>
      </c>
      <c r="L8" s="549">
        <v>2543065</v>
      </c>
      <c r="M8" s="549">
        <v>370000</v>
      </c>
      <c r="N8" s="549">
        <v>1769600</v>
      </c>
      <c r="O8" s="549">
        <v>216000</v>
      </c>
      <c r="P8" s="549">
        <v>300000</v>
      </c>
      <c r="Q8" s="549">
        <v>15727153.800000001</v>
      </c>
      <c r="R8" s="548"/>
    </row>
    <row r="9" spans="1:18" ht="29.25" customHeight="1" x14ac:dyDescent="0.2">
      <c r="K9" s="715" t="s">
        <v>2237</v>
      </c>
      <c r="L9" s="715"/>
      <c r="M9" s="715"/>
      <c r="N9" s="715"/>
      <c r="O9" s="715"/>
      <c r="P9" s="715"/>
      <c r="Q9" s="715"/>
    </row>
    <row r="10" spans="1:18" ht="26.25" customHeight="1" x14ac:dyDescent="0.2"/>
    <row r="11" spans="1:18" ht="27.75" customHeight="1" x14ac:dyDescent="0.2"/>
    <row r="12" spans="1:18" ht="18" customHeight="1" x14ac:dyDescent="0.35">
      <c r="A12" s="559" t="s">
        <v>2229</v>
      </c>
      <c r="B12" s="716"/>
      <c r="C12" s="716"/>
      <c r="D12" s="716"/>
      <c r="E12" s="716"/>
      <c r="F12" s="716"/>
      <c r="G12" s="559" t="s">
        <v>2231</v>
      </c>
      <c r="K12" s="559" t="s">
        <v>2229</v>
      </c>
      <c r="L12" s="720"/>
      <c r="M12" s="720"/>
      <c r="N12" s="720"/>
      <c r="O12" s="559" t="s">
        <v>2235</v>
      </c>
    </row>
    <row r="13" spans="1:18" ht="21" x14ac:dyDescent="0.35">
      <c r="A13" s="559" t="s">
        <v>2230</v>
      </c>
      <c r="B13" s="716"/>
      <c r="C13" s="716"/>
      <c r="D13" s="716"/>
      <c r="E13" s="716"/>
      <c r="F13" s="716"/>
      <c r="G13" s="559" t="s">
        <v>2232</v>
      </c>
      <c r="K13" s="559" t="s">
        <v>2230</v>
      </c>
      <c r="L13" s="720"/>
      <c r="M13" s="720"/>
      <c r="N13" s="720"/>
      <c r="O13" s="559" t="s">
        <v>2232</v>
      </c>
    </row>
    <row r="14" spans="1:18" ht="21" x14ac:dyDescent="0.35">
      <c r="B14" s="716"/>
      <c r="C14" s="716"/>
      <c r="D14" s="716"/>
      <c r="E14" s="716"/>
      <c r="F14" s="716"/>
      <c r="G14" s="559" t="s">
        <v>2233</v>
      </c>
      <c r="L14" s="718"/>
      <c r="M14" s="718"/>
      <c r="N14" s="718"/>
      <c r="O14" s="559" t="s">
        <v>2233</v>
      </c>
    </row>
    <row r="15" spans="1:18" ht="26.25" x14ac:dyDescent="0.4">
      <c r="B15" s="717" t="s">
        <v>2236</v>
      </c>
      <c r="C15" s="717"/>
      <c r="D15" s="717"/>
      <c r="E15" s="717"/>
      <c r="F15" s="717"/>
      <c r="L15" s="719" t="s">
        <v>2234</v>
      </c>
      <c r="M15" s="719"/>
      <c r="N15" s="719"/>
    </row>
  </sheetData>
  <mergeCells count="21">
    <mergeCell ref="K9:Q9"/>
    <mergeCell ref="B12:F12"/>
    <mergeCell ref="B13:F13"/>
    <mergeCell ref="B14:F14"/>
    <mergeCell ref="B15:F15"/>
    <mergeCell ref="L14:N14"/>
    <mergeCell ref="L15:N15"/>
    <mergeCell ref="L12:N12"/>
    <mergeCell ref="L13:N13"/>
    <mergeCell ref="G3:I3"/>
    <mergeCell ref="K3:P3"/>
    <mergeCell ref="Q3:Q4"/>
    <mergeCell ref="R3:R4"/>
    <mergeCell ref="A1:R1"/>
    <mergeCell ref="A2:R2"/>
    <mergeCell ref="A3:A4"/>
    <mergeCell ref="B3:B4"/>
    <mergeCell ref="C3:C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75" firstPageNumber="16" orientation="landscape" useFirstPageNumber="1" r:id="rId1"/>
  <headerFooter>
    <oddFooter>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2"/>
  <sheetViews>
    <sheetView view="pageBreakPreview" zoomScaleNormal="100" zoomScaleSheetLayoutView="100" workbookViewId="0">
      <selection activeCell="AF7" sqref="AF7"/>
    </sheetView>
  </sheetViews>
  <sheetFormatPr defaultRowHeight="14.25" x14ac:dyDescent="0.2"/>
  <cols>
    <col min="8" max="8" width="15.875" customWidth="1"/>
  </cols>
  <sheetData>
    <row r="1" spans="1:17" s="5" customFormat="1" ht="35.25" customHeight="1" x14ac:dyDescent="0.2">
      <c r="A1" s="730" t="s">
        <v>60</v>
      </c>
      <c r="B1" s="730"/>
      <c r="C1" s="730"/>
      <c r="D1" s="730"/>
      <c r="E1" s="733" t="s">
        <v>61</v>
      </c>
      <c r="F1" s="733" t="s">
        <v>2303</v>
      </c>
      <c r="G1" s="733" t="s">
        <v>2333</v>
      </c>
      <c r="H1" s="733" t="s">
        <v>2381</v>
      </c>
      <c r="I1" s="731" t="s">
        <v>65</v>
      </c>
      <c r="J1" s="731"/>
      <c r="K1" s="731" t="s">
        <v>66</v>
      </c>
      <c r="L1" s="731"/>
      <c r="M1" s="731"/>
      <c r="N1" s="732" t="s">
        <v>67</v>
      </c>
      <c r="O1" s="732"/>
      <c r="P1" s="733" t="s">
        <v>2334</v>
      </c>
      <c r="Q1" s="733" t="s">
        <v>2335</v>
      </c>
    </row>
    <row r="2" spans="1:17" s="5" customFormat="1" ht="54.75" customHeight="1" x14ac:dyDescent="0.2">
      <c r="A2" s="208" t="s">
        <v>2379</v>
      </c>
      <c r="B2" s="208" t="s">
        <v>2380</v>
      </c>
      <c r="C2" s="208" t="s">
        <v>1681</v>
      </c>
      <c r="D2" s="206" t="s">
        <v>1682</v>
      </c>
      <c r="E2" s="733"/>
      <c r="F2" s="733"/>
      <c r="G2" s="733"/>
      <c r="H2" s="733"/>
      <c r="I2" s="607" t="s">
        <v>72</v>
      </c>
      <c r="J2" s="607" t="s">
        <v>42</v>
      </c>
      <c r="K2" s="607" t="s">
        <v>73</v>
      </c>
      <c r="L2" s="607" t="s">
        <v>74</v>
      </c>
      <c r="M2" s="607" t="s">
        <v>101</v>
      </c>
      <c r="N2" s="607" t="s">
        <v>1945</v>
      </c>
      <c r="O2" s="607" t="s">
        <v>77</v>
      </c>
      <c r="P2" s="733"/>
      <c r="Q2" s="733"/>
    </row>
  </sheetData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70866141732283472" right="0.70866141732283472" top="0.74803149606299213" bottom="0.74803149606299213" header="0.31496062992125984" footer="0.31496062992125984"/>
  <pageSetup paperSize="9" scale="76" firstPageNumber="80" orientation="landscape" useFirstPageNumber="1" r:id="rId1"/>
  <headerFooter>
    <oddFooter>&amp;C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AF86C"/>
  </sheetPr>
  <dimension ref="A1:Q13"/>
  <sheetViews>
    <sheetView view="pageBreakPreview" zoomScale="110" zoomScaleNormal="100" zoomScaleSheetLayoutView="110" workbookViewId="0">
      <selection activeCell="AF7" sqref="AF7"/>
    </sheetView>
  </sheetViews>
  <sheetFormatPr defaultRowHeight="14.25" x14ac:dyDescent="0.2"/>
  <cols>
    <col min="1" max="1" width="5.375" customWidth="1"/>
    <col min="2" max="2" width="5.75" customWidth="1"/>
    <col min="3" max="3" width="6.5" customWidth="1"/>
    <col min="5" max="5" width="10.25" customWidth="1"/>
    <col min="6" max="6" width="14" customWidth="1"/>
    <col min="8" max="8" width="20.5" customWidth="1"/>
    <col min="9" max="9" width="9.125" customWidth="1"/>
    <col min="10" max="10" width="6.875" customWidth="1"/>
    <col min="11" max="11" width="21" customWidth="1"/>
    <col min="13" max="13" width="8.625" customWidth="1"/>
    <col min="14" max="14" width="7.375" customWidth="1"/>
  </cols>
  <sheetData>
    <row r="1" spans="1:17" s="5" customFormat="1" ht="29.25" customHeight="1" x14ac:dyDescent="0.2">
      <c r="A1" s="730" t="s">
        <v>60</v>
      </c>
      <c r="B1" s="730"/>
      <c r="C1" s="730"/>
      <c r="D1" s="730"/>
      <c r="E1" s="733" t="s">
        <v>61</v>
      </c>
      <c r="F1" s="733" t="s">
        <v>2303</v>
      </c>
      <c r="G1" s="733" t="s">
        <v>2333</v>
      </c>
      <c r="H1" s="733" t="s">
        <v>2332</v>
      </c>
      <c r="I1" s="731" t="s">
        <v>65</v>
      </c>
      <c r="J1" s="731"/>
      <c r="K1" s="731" t="s">
        <v>66</v>
      </c>
      <c r="L1" s="731"/>
      <c r="M1" s="731"/>
      <c r="N1" s="732" t="s">
        <v>67</v>
      </c>
      <c r="O1" s="732"/>
      <c r="P1" s="733" t="s">
        <v>2334</v>
      </c>
      <c r="Q1" s="733" t="s">
        <v>2335</v>
      </c>
    </row>
    <row r="2" spans="1:17" s="5" customFormat="1" ht="61.5" customHeight="1" x14ac:dyDescent="0.2">
      <c r="A2" s="208" t="s">
        <v>1680</v>
      </c>
      <c r="B2" s="208" t="s">
        <v>1679</v>
      </c>
      <c r="C2" s="208" t="s">
        <v>1681</v>
      </c>
      <c r="D2" s="206" t="s">
        <v>1682</v>
      </c>
      <c r="E2" s="733"/>
      <c r="F2" s="733"/>
      <c r="G2" s="733"/>
      <c r="H2" s="733"/>
      <c r="I2" s="607" t="s">
        <v>72</v>
      </c>
      <c r="J2" s="607" t="s">
        <v>42</v>
      </c>
      <c r="K2" s="607" t="s">
        <v>73</v>
      </c>
      <c r="L2" s="607" t="s">
        <v>2382</v>
      </c>
      <c r="M2" s="607" t="s">
        <v>101</v>
      </c>
      <c r="N2" s="607" t="s">
        <v>1945</v>
      </c>
      <c r="O2" s="607" t="s">
        <v>77</v>
      </c>
      <c r="P2" s="733"/>
      <c r="Q2" s="733"/>
    </row>
    <row r="3" spans="1:17" s="11" customFormat="1" ht="18.75" x14ac:dyDescent="0.2">
      <c r="A3" s="226">
        <v>3</v>
      </c>
      <c r="B3" s="227">
        <v>1</v>
      </c>
      <c r="C3" s="226"/>
      <c r="D3" s="226"/>
      <c r="E3" s="226"/>
      <c r="F3" s="226"/>
      <c r="G3" s="226"/>
      <c r="H3" s="267" t="s">
        <v>1854</v>
      </c>
      <c r="I3" s="229"/>
      <c r="J3" s="229"/>
      <c r="K3" s="226"/>
      <c r="L3" s="272">
        <f>L4+L5</f>
        <v>146700</v>
      </c>
      <c r="M3" s="229"/>
      <c r="N3" s="230"/>
      <c r="O3" s="229"/>
      <c r="P3" s="226"/>
      <c r="Q3" s="226"/>
    </row>
    <row r="4" spans="1:17" s="11" customFormat="1" ht="18.75" x14ac:dyDescent="0.2">
      <c r="A4" s="231">
        <v>3</v>
      </c>
      <c r="B4" s="232">
        <v>1</v>
      </c>
      <c r="C4" s="231"/>
      <c r="D4" s="231"/>
      <c r="E4" s="231"/>
      <c r="F4" s="231"/>
      <c r="G4" s="231"/>
      <c r="H4" s="295" t="s">
        <v>1905</v>
      </c>
      <c r="I4" s="233"/>
      <c r="J4" s="233"/>
      <c r="K4" s="231"/>
      <c r="L4" s="294">
        <f>L6+L8</f>
        <v>116700</v>
      </c>
      <c r="M4" s="233">
        <v>101</v>
      </c>
      <c r="N4" s="234"/>
      <c r="O4" s="233"/>
      <c r="P4" s="231"/>
      <c r="Q4" s="231"/>
    </row>
    <row r="5" spans="1:17" s="11" customFormat="1" ht="18.75" x14ac:dyDescent="0.2">
      <c r="A5" s="231">
        <v>3</v>
      </c>
      <c r="B5" s="232">
        <v>1</v>
      </c>
      <c r="C5" s="231"/>
      <c r="D5" s="231"/>
      <c r="E5" s="231"/>
      <c r="F5" s="231"/>
      <c r="G5" s="231"/>
      <c r="H5" s="295" t="s">
        <v>1905</v>
      </c>
      <c r="I5" s="233"/>
      <c r="J5" s="233"/>
      <c r="K5" s="231"/>
      <c r="L5" s="294">
        <f>L10</f>
        <v>30000</v>
      </c>
      <c r="M5" s="233">
        <v>102</v>
      </c>
      <c r="N5" s="234"/>
      <c r="O5" s="233"/>
      <c r="P5" s="231"/>
      <c r="Q5" s="231"/>
    </row>
    <row r="6" spans="1:17" s="22" customFormat="1" ht="206.25" x14ac:dyDescent="0.2">
      <c r="A6" s="324">
        <v>3</v>
      </c>
      <c r="B6" s="324">
        <v>1</v>
      </c>
      <c r="C6" s="324">
        <v>1</v>
      </c>
      <c r="D6" s="166" t="s">
        <v>665</v>
      </c>
      <c r="E6" s="166" t="s">
        <v>924</v>
      </c>
      <c r="F6" s="166" t="s">
        <v>925</v>
      </c>
      <c r="G6" s="166" t="s">
        <v>923</v>
      </c>
      <c r="H6" s="166"/>
      <c r="I6" s="166"/>
      <c r="J6" s="324"/>
      <c r="K6" s="166" t="s">
        <v>1768</v>
      </c>
      <c r="L6" s="333">
        <f>SUM(L7)</f>
        <v>111100</v>
      </c>
      <c r="M6" s="324">
        <v>101</v>
      </c>
      <c r="N6" s="166"/>
      <c r="O6" s="334"/>
      <c r="P6" s="166" t="s">
        <v>2383</v>
      </c>
      <c r="Q6" s="166" t="s">
        <v>929</v>
      </c>
    </row>
    <row r="7" spans="1:17" s="22" customFormat="1" ht="243" customHeight="1" x14ac:dyDescent="0.2">
      <c r="A7" s="23"/>
      <c r="B7" s="23"/>
      <c r="C7" s="23"/>
      <c r="D7" s="40"/>
      <c r="E7" s="3"/>
      <c r="F7" s="3"/>
      <c r="G7" s="3"/>
      <c r="H7" s="3" t="s">
        <v>2384</v>
      </c>
      <c r="I7" s="3" t="s">
        <v>2385</v>
      </c>
      <c r="J7" s="23" t="s">
        <v>926</v>
      </c>
      <c r="K7" s="3" t="s">
        <v>1915</v>
      </c>
      <c r="L7" s="75">
        <v>111100</v>
      </c>
      <c r="M7" s="23">
        <v>101</v>
      </c>
      <c r="N7" s="3" t="s">
        <v>927</v>
      </c>
      <c r="O7" s="75">
        <v>111100</v>
      </c>
      <c r="P7" s="3"/>
      <c r="Q7" s="3"/>
    </row>
    <row r="8" spans="1:17" s="22" customFormat="1" ht="94.5" x14ac:dyDescent="0.2">
      <c r="A8" s="197">
        <v>3</v>
      </c>
      <c r="B8" s="324">
        <v>1</v>
      </c>
      <c r="C8" s="331">
        <v>1</v>
      </c>
      <c r="D8" s="327" t="s">
        <v>667</v>
      </c>
      <c r="E8" s="166" t="s">
        <v>1258</v>
      </c>
      <c r="F8" s="166" t="s">
        <v>1259</v>
      </c>
      <c r="G8" s="166" t="s">
        <v>1913</v>
      </c>
      <c r="H8" s="166"/>
      <c r="I8" s="166"/>
      <c r="J8" s="324"/>
      <c r="K8" s="332" t="s">
        <v>1768</v>
      </c>
      <c r="L8" s="333">
        <v>5600</v>
      </c>
      <c r="M8" s="324">
        <v>101</v>
      </c>
      <c r="N8" s="166"/>
      <c r="O8" s="333"/>
      <c r="P8" s="166" t="s">
        <v>2386</v>
      </c>
      <c r="Q8" s="324" t="s">
        <v>173</v>
      </c>
    </row>
    <row r="9" spans="1:17" s="22" customFormat="1" ht="75" x14ac:dyDescent="0.2">
      <c r="A9" s="79"/>
      <c r="B9" s="23"/>
      <c r="C9" s="34"/>
      <c r="D9" s="40"/>
      <c r="E9" s="3"/>
      <c r="F9" s="3"/>
      <c r="G9" s="3"/>
      <c r="H9" s="3" t="s">
        <v>1260</v>
      </c>
      <c r="I9" s="3" t="s">
        <v>1072</v>
      </c>
      <c r="J9" s="23">
        <v>40</v>
      </c>
      <c r="K9" s="292" t="s">
        <v>1914</v>
      </c>
      <c r="L9" s="35">
        <v>5600</v>
      </c>
      <c r="M9" s="23">
        <v>101</v>
      </c>
      <c r="N9" s="3" t="s">
        <v>1261</v>
      </c>
      <c r="O9" s="35">
        <v>5600</v>
      </c>
      <c r="P9" s="3"/>
      <c r="Q9" s="23"/>
    </row>
    <row r="10" spans="1:17" s="22" customFormat="1" ht="252" x14ac:dyDescent="0.2">
      <c r="A10" s="324">
        <v>3</v>
      </c>
      <c r="B10" s="324">
        <v>1</v>
      </c>
      <c r="C10" s="324">
        <v>4</v>
      </c>
      <c r="D10" s="166" t="s">
        <v>663</v>
      </c>
      <c r="E10" s="166" t="s">
        <v>1763</v>
      </c>
      <c r="F10" s="327" t="s">
        <v>1764</v>
      </c>
      <c r="G10" s="166" t="s">
        <v>1765</v>
      </c>
      <c r="H10" s="166"/>
      <c r="I10" s="324"/>
      <c r="J10" s="166"/>
      <c r="K10" s="324" t="s">
        <v>1768</v>
      </c>
      <c r="L10" s="333">
        <v>30000</v>
      </c>
      <c r="M10" s="324">
        <v>102</v>
      </c>
      <c r="N10" s="166"/>
      <c r="O10" s="166"/>
      <c r="P10" s="166" t="s">
        <v>1769</v>
      </c>
      <c r="Q10" s="166" t="s">
        <v>2150</v>
      </c>
    </row>
    <row r="11" spans="1:17" s="22" customFormat="1" ht="75" x14ac:dyDescent="0.2">
      <c r="A11" s="23"/>
      <c r="B11" s="23"/>
      <c r="C11" s="23"/>
      <c r="D11" s="40"/>
      <c r="E11" s="3"/>
      <c r="F11" s="3"/>
      <c r="G11" s="3"/>
      <c r="H11" s="3" t="s">
        <v>2387</v>
      </c>
      <c r="I11" s="23" t="s">
        <v>1766</v>
      </c>
      <c r="J11" s="3" t="s">
        <v>1767</v>
      </c>
      <c r="K11" s="23" t="s">
        <v>1993</v>
      </c>
      <c r="L11" s="35">
        <v>30000</v>
      </c>
      <c r="M11" s="23">
        <v>102</v>
      </c>
      <c r="N11" s="3"/>
      <c r="O11" s="3"/>
      <c r="P11" s="3"/>
      <c r="Q11" s="3"/>
    </row>
    <row r="12" spans="1:17" s="22" customFormat="1" ht="93.75" x14ac:dyDescent="0.2">
      <c r="A12" s="23"/>
      <c r="B12" s="23"/>
      <c r="C12" s="23"/>
      <c r="D12" s="3"/>
      <c r="E12" s="3"/>
      <c r="F12" s="3"/>
      <c r="G12" s="3"/>
      <c r="H12" s="3" t="s">
        <v>1770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s="22" customFormat="1" ht="75" x14ac:dyDescent="0.2">
      <c r="A13" s="23"/>
      <c r="B13" s="23"/>
      <c r="C13" s="23"/>
      <c r="D13" s="3"/>
      <c r="E13" s="3"/>
      <c r="F13" s="3"/>
      <c r="G13" s="3"/>
      <c r="H13" s="3" t="s">
        <v>1771</v>
      </c>
      <c r="I13" s="3"/>
      <c r="J13" s="3"/>
      <c r="K13" s="3"/>
      <c r="L13" s="3"/>
      <c r="M13" s="3"/>
      <c r="N13" s="3"/>
      <c r="O13" s="3"/>
      <c r="P13" s="3"/>
      <c r="Q13" s="3"/>
    </row>
  </sheetData>
  <autoFilter ref="A2:Q13"/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3622047244094491" right="0.23622047244094491" top="0.74803149606299213" bottom="0.74803149606299213" header="0.31496062992125984" footer="0.31496062992125984"/>
  <pageSetup paperSize="9" scale="79" firstPageNumber="81" orientation="landscape" useFirstPageNumber="1" r:id="rId1"/>
  <headerFooter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Q25"/>
  <sheetViews>
    <sheetView view="pageBreakPreview" topLeftCell="B1" zoomScale="110" zoomScaleNormal="90" zoomScaleSheetLayoutView="110" workbookViewId="0">
      <pane ySplit="2" topLeftCell="A3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5.375" customWidth="1"/>
    <col min="2" max="2" width="5.125" customWidth="1"/>
    <col min="3" max="3" width="7" customWidth="1"/>
    <col min="4" max="4" width="10.25" customWidth="1"/>
    <col min="5" max="5" width="11" customWidth="1"/>
    <col min="6" max="6" width="14" customWidth="1"/>
    <col min="7" max="7" width="14.5" customWidth="1"/>
    <col min="8" max="8" width="21.875" customWidth="1"/>
    <col min="9" max="9" width="7.875" customWidth="1"/>
    <col min="10" max="10" width="5.875" customWidth="1"/>
    <col min="11" max="11" width="11.75" customWidth="1"/>
    <col min="12" max="12" width="8.25" customWidth="1"/>
    <col min="13" max="13" width="8.5" customWidth="1"/>
    <col min="14" max="14" width="9.125" customWidth="1"/>
    <col min="15" max="15" width="9.75" customWidth="1"/>
    <col min="16" max="16" width="9" customWidth="1"/>
    <col min="17" max="17" width="8" customWidth="1"/>
  </cols>
  <sheetData>
    <row r="1" spans="1:17" s="11" customFormat="1" ht="29.25" customHeight="1" x14ac:dyDescent="0.2">
      <c r="A1" s="736" t="s">
        <v>60</v>
      </c>
      <c r="B1" s="736"/>
      <c r="C1" s="736"/>
      <c r="D1" s="736"/>
      <c r="E1" s="737" t="s">
        <v>61</v>
      </c>
      <c r="F1" s="737" t="s">
        <v>2303</v>
      </c>
      <c r="G1" s="737" t="s">
        <v>2333</v>
      </c>
      <c r="H1" s="737" t="s">
        <v>64</v>
      </c>
      <c r="I1" s="735" t="s">
        <v>65</v>
      </c>
      <c r="J1" s="735"/>
      <c r="K1" s="735" t="s">
        <v>66</v>
      </c>
      <c r="L1" s="735"/>
      <c r="M1" s="735"/>
      <c r="N1" s="735" t="s">
        <v>67</v>
      </c>
      <c r="O1" s="735"/>
      <c r="P1" s="735" t="s">
        <v>68</v>
      </c>
      <c r="Q1" s="735" t="s">
        <v>69</v>
      </c>
    </row>
    <row r="2" spans="1:17" s="11" customFormat="1" ht="38.25" x14ac:dyDescent="0.2">
      <c r="A2" s="15" t="s">
        <v>70</v>
      </c>
      <c r="B2" s="296" t="s">
        <v>1916</v>
      </c>
      <c r="C2" s="15" t="s">
        <v>1917</v>
      </c>
      <c r="D2" s="15" t="s">
        <v>71</v>
      </c>
      <c r="E2" s="737"/>
      <c r="F2" s="737"/>
      <c r="G2" s="737"/>
      <c r="H2" s="737"/>
      <c r="I2" s="12" t="s">
        <v>72</v>
      </c>
      <c r="J2" s="12" t="s">
        <v>42</v>
      </c>
      <c r="K2" s="179" t="s">
        <v>73</v>
      </c>
      <c r="L2" s="12" t="s">
        <v>74</v>
      </c>
      <c r="M2" s="608" t="s">
        <v>75</v>
      </c>
      <c r="N2" s="626" t="s">
        <v>1945</v>
      </c>
      <c r="O2" s="608" t="s">
        <v>77</v>
      </c>
      <c r="P2" s="735"/>
      <c r="Q2" s="735"/>
    </row>
    <row r="3" spans="1:17" s="11" customFormat="1" ht="18.75" x14ac:dyDescent="0.2">
      <c r="A3" s="313">
        <v>3</v>
      </c>
      <c r="B3" s="314">
        <v>2</v>
      </c>
      <c r="C3" s="313"/>
      <c r="D3" s="313"/>
      <c r="E3" s="313"/>
      <c r="F3" s="313"/>
      <c r="G3" s="313"/>
      <c r="H3" s="267" t="s">
        <v>1927</v>
      </c>
      <c r="I3" s="315"/>
      <c r="J3" s="315"/>
      <c r="K3" s="313"/>
      <c r="L3" s="509">
        <f>L4</f>
        <v>120000</v>
      </c>
      <c r="M3" s="315">
        <f>M4</f>
        <v>101</v>
      </c>
      <c r="N3" s="316"/>
      <c r="O3" s="315"/>
      <c r="P3" s="313"/>
      <c r="Q3" s="313"/>
    </row>
    <row r="4" spans="1:17" s="11" customFormat="1" ht="18.75" x14ac:dyDescent="0.2">
      <c r="A4" s="235">
        <v>3</v>
      </c>
      <c r="B4" s="297">
        <v>2</v>
      </c>
      <c r="C4" s="235"/>
      <c r="D4" s="235"/>
      <c r="E4" s="235"/>
      <c r="F4" s="235"/>
      <c r="G4" s="235"/>
      <c r="H4" s="295" t="s">
        <v>1905</v>
      </c>
      <c r="I4" s="236"/>
      <c r="J4" s="236"/>
      <c r="K4" s="235"/>
      <c r="L4" s="299">
        <f>L5+L9</f>
        <v>120000</v>
      </c>
      <c r="M4" s="236">
        <v>101</v>
      </c>
      <c r="N4" s="237"/>
      <c r="O4" s="236"/>
      <c r="P4" s="235"/>
      <c r="Q4" s="235" t="s">
        <v>2004</v>
      </c>
    </row>
    <row r="5" spans="1:17" s="1" customFormat="1" ht="112.5" x14ac:dyDescent="0.2">
      <c r="A5" s="324">
        <v>3</v>
      </c>
      <c r="B5" s="324">
        <v>2</v>
      </c>
      <c r="C5" s="324">
        <v>5</v>
      </c>
      <c r="D5" s="324">
        <v>5.0999999999999996</v>
      </c>
      <c r="E5" s="166" t="s">
        <v>1624</v>
      </c>
      <c r="F5" s="166"/>
      <c r="G5" s="166"/>
      <c r="H5" s="323"/>
      <c r="I5" s="325"/>
      <c r="J5" s="413"/>
      <c r="K5" s="372" t="s">
        <v>1768</v>
      </c>
      <c r="L5" s="391">
        <v>2500</v>
      </c>
      <c r="M5" s="666">
        <v>101</v>
      </c>
      <c r="N5" s="414" t="s">
        <v>87</v>
      </c>
      <c r="O5" s="373" t="s">
        <v>87</v>
      </c>
      <c r="P5" s="323" t="s">
        <v>2165</v>
      </c>
      <c r="Q5" s="324" t="s">
        <v>2004</v>
      </c>
    </row>
    <row r="6" spans="1:17" s="1" customFormat="1" ht="93.75" x14ac:dyDescent="0.2">
      <c r="A6" s="23"/>
      <c r="B6" s="23"/>
      <c r="C6" s="183"/>
      <c r="D6" s="23"/>
      <c r="E6" s="3"/>
      <c r="F6" s="241" t="s">
        <v>2166</v>
      </c>
      <c r="G6" s="241" t="s">
        <v>1625</v>
      </c>
      <c r="H6" s="504" t="s">
        <v>1626</v>
      </c>
      <c r="I6" s="505" t="s">
        <v>1627</v>
      </c>
      <c r="J6" s="360" t="s">
        <v>926</v>
      </c>
      <c r="K6" s="355" t="s">
        <v>1631</v>
      </c>
      <c r="L6" s="356">
        <v>2500</v>
      </c>
      <c r="M6" s="667">
        <v>101</v>
      </c>
      <c r="N6" s="506" t="s">
        <v>1387</v>
      </c>
      <c r="O6" s="667">
        <v>1250</v>
      </c>
      <c r="P6" s="504" t="s">
        <v>87</v>
      </c>
      <c r="Q6" s="183"/>
    </row>
    <row r="7" spans="1:17" s="1" customFormat="1" ht="75" x14ac:dyDescent="0.2">
      <c r="A7" s="183"/>
      <c r="B7" s="183"/>
      <c r="C7" s="183"/>
      <c r="D7" s="23"/>
      <c r="E7" s="303"/>
      <c r="F7" s="241" t="s">
        <v>1628</v>
      </c>
      <c r="G7" s="241" t="s">
        <v>1629</v>
      </c>
      <c r="H7" s="504" t="s">
        <v>1630</v>
      </c>
      <c r="I7" s="303"/>
      <c r="J7" s="359"/>
      <c r="K7" s="355"/>
      <c r="L7" s="356"/>
      <c r="M7" s="507"/>
      <c r="N7" s="357" t="s">
        <v>1634</v>
      </c>
      <c r="O7" s="667">
        <v>1250</v>
      </c>
      <c r="P7" s="241"/>
      <c r="Q7" s="241"/>
    </row>
    <row r="8" spans="1:17" s="1" customFormat="1" ht="37.5" x14ac:dyDescent="0.2">
      <c r="A8" s="183"/>
      <c r="B8" s="183"/>
      <c r="C8" s="183"/>
      <c r="D8" s="183"/>
      <c r="E8" s="303"/>
      <c r="F8" s="241" t="s">
        <v>1633</v>
      </c>
      <c r="G8" s="241"/>
      <c r="H8" s="504"/>
      <c r="I8" s="303"/>
      <c r="J8" s="359"/>
      <c r="K8" s="355"/>
      <c r="L8" s="356"/>
      <c r="M8" s="358"/>
      <c r="N8" s="357"/>
      <c r="O8" s="506"/>
      <c r="P8" s="504"/>
      <c r="Q8" s="241"/>
    </row>
    <row r="9" spans="1:17" s="1" customFormat="1" ht="131.25" x14ac:dyDescent="0.2">
      <c r="A9" s="324">
        <v>3</v>
      </c>
      <c r="B9" s="324">
        <v>2</v>
      </c>
      <c r="C9" s="324">
        <v>6</v>
      </c>
      <c r="D9" s="324">
        <v>6.1</v>
      </c>
      <c r="E9" s="325" t="s">
        <v>1635</v>
      </c>
      <c r="F9" s="166"/>
      <c r="G9" s="166"/>
      <c r="H9" s="323"/>
      <c r="I9" s="325"/>
      <c r="J9" s="371"/>
      <c r="K9" s="372" t="s">
        <v>1768</v>
      </c>
      <c r="L9" s="391">
        <v>117500</v>
      </c>
      <c r="M9" s="373">
        <v>101</v>
      </c>
      <c r="N9" s="373"/>
      <c r="O9" s="373"/>
      <c r="P9" s="326" t="s">
        <v>2167</v>
      </c>
      <c r="Q9" s="324" t="s">
        <v>2004</v>
      </c>
    </row>
    <row r="10" spans="1:17" s="1" customFormat="1" ht="112.5" x14ac:dyDescent="0.2">
      <c r="A10" s="23"/>
      <c r="B10" s="23"/>
      <c r="C10" s="183"/>
      <c r="D10" s="23"/>
      <c r="E10" s="303"/>
      <c r="F10" s="241" t="s">
        <v>1636</v>
      </c>
      <c r="G10" s="241" t="s">
        <v>1637</v>
      </c>
      <c r="H10" s="504" t="s">
        <v>1638</v>
      </c>
      <c r="I10" s="303" t="s">
        <v>1639</v>
      </c>
      <c r="J10" s="354" t="s">
        <v>1640</v>
      </c>
      <c r="K10" s="355" t="s">
        <v>1641</v>
      </c>
      <c r="L10" s="669">
        <v>3600</v>
      </c>
      <c r="M10" s="357">
        <v>101</v>
      </c>
      <c r="N10" s="357" t="s">
        <v>1642</v>
      </c>
      <c r="O10" s="669">
        <v>3600</v>
      </c>
      <c r="P10" s="213"/>
      <c r="Q10" s="183"/>
    </row>
    <row r="11" spans="1:17" s="1" customFormat="1" ht="112.5" x14ac:dyDescent="0.2">
      <c r="A11" s="183">
        <v>3</v>
      </c>
      <c r="B11" s="183">
        <v>2</v>
      </c>
      <c r="C11" s="183">
        <v>6</v>
      </c>
      <c r="D11" s="23">
        <v>6.2</v>
      </c>
      <c r="E11" s="303"/>
      <c r="F11" s="241" t="s">
        <v>1643</v>
      </c>
      <c r="G11" s="504" t="s">
        <v>1644</v>
      </c>
      <c r="H11" s="504" t="s">
        <v>1645</v>
      </c>
      <c r="I11" s="303" t="s">
        <v>1646</v>
      </c>
      <c r="J11" s="354" t="s">
        <v>1647</v>
      </c>
      <c r="K11" s="355" t="s">
        <v>2168</v>
      </c>
      <c r="L11" s="669">
        <v>4800</v>
      </c>
      <c r="M11" s="357">
        <v>101</v>
      </c>
      <c r="N11" s="357" t="s">
        <v>1648</v>
      </c>
      <c r="O11" s="669">
        <v>4800</v>
      </c>
      <c r="P11" s="213"/>
      <c r="Q11" s="183"/>
    </row>
    <row r="12" spans="1:17" s="1" customFormat="1" ht="75" x14ac:dyDescent="0.2">
      <c r="A12" s="183"/>
      <c r="B12" s="183"/>
      <c r="C12" s="183"/>
      <c r="D12" s="183"/>
      <c r="E12" s="303"/>
      <c r="F12" s="241" t="s">
        <v>2169</v>
      </c>
      <c r="G12" s="241"/>
      <c r="H12" s="504" t="s">
        <v>1650</v>
      </c>
      <c r="I12" s="303" t="s">
        <v>1651</v>
      </c>
      <c r="J12" s="354" t="s">
        <v>1640</v>
      </c>
      <c r="K12" s="355" t="s">
        <v>1652</v>
      </c>
      <c r="L12" s="669">
        <v>1500</v>
      </c>
      <c r="M12" s="357">
        <v>101</v>
      </c>
      <c r="N12" s="357" t="s">
        <v>2170</v>
      </c>
      <c r="O12" s="670" t="s">
        <v>2171</v>
      </c>
      <c r="P12" s="213"/>
      <c r="Q12" s="183"/>
    </row>
    <row r="13" spans="1:17" s="1" customFormat="1" ht="18.75" x14ac:dyDescent="0.2">
      <c r="A13" s="183"/>
      <c r="B13" s="183"/>
      <c r="C13" s="183"/>
      <c r="D13" s="183"/>
      <c r="E13" s="303"/>
      <c r="F13" s="241"/>
      <c r="G13" s="241"/>
      <c r="H13" s="504"/>
      <c r="I13" s="303"/>
      <c r="J13" s="354"/>
      <c r="K13" s="355"/>
      <c r="L13" s="356"/>
      <c r="M13" s="357"/>
      <c r="N13" s="357" t="s">
        <v>1663</v>
      </c>
      <c r="O13" s="670" t="s">
        <v>2171</v>
      </c>
      <c r="P13" s="213"/>
      <c r="Q13" s="183"/>
    </row>
    <row r="14" spans="1:17" s="1" customFormat="1" ht="112.5" x14ac:dyDescent="0.2">
      <c r="A14" s="183"/>
      <c r="B14" s="183"/>
      <c r="C14" s="183"/>
      <c r="D14" s="183"/>
      <c r="E14" s="303"/>
      <c r="F14" s="241"/>
      <c r="G14" s="241"/>
      <c r="H14" s="504" t="s">
        <v>2172</v>
      </c>
      <c r="I14" s="303" t="s">
        <v>1653</v>
      </c>
      <c r="J14" s="359" t="s">
        <v>962</v>
      </c>
      <c r="K14" s="355" t="s">
        <v>2173</v>
      </c>
      <c r="L14" s="667">
        <v>36000</v>
      </c>
      <c r="M14" s="357">
        <v>101</v>
      </c>
      <c r="N14" s="357" t="s">
        <v>2174</v>
      </c>
      <c r="O14" s="670" t="s">
        <v>2175</v>
      </c>
      <c r="P14" s="215" t="s">
        <v>2176</v>
      </c>
      <c r="Q14" s="241" t="s">
        <v>1632</v>
      </c>
    </row>
    <row r="15" spans="1:17" s="1" customFormat="1" ht="18.75" x14ac:dyDescent="0.2">
      <c r="A15" s="183"/>
      <c r="B15" s="183"/>
      <c r="C15" s="183"/>
      <c r="D15" s="183"/>
      <c r="E15" s="303"/>
      <c r="F15" s="241"/>
      <c r="G15" s="241"/>
      <c r="H15" s="504"/>
      <c r="I15" s="303"/>
      <c r="J15" s="359"/>
      <c r="K15" s="355"/>
      <c r="L15" s="356"/>
      <c r="M15" s="357"/>
      <c r="N15" s="357" t="s">
        <v>2177</v>
      </c>
      <c r="O15" s="670" t="s">
        <v>2175</v>
      </c>
      <c r="P15" s="183" t="s">
        <v>2178</v>
      </c>
      <c r="Q15" s="241"/>
    </row>
    <row r="16" spans="1:17" s="1" customFormat="1" ht="18.75" x14ac:dyDescent="0.2">
      <c r="A16" s="183"/>
      <c r="B16" s="183"/>
      <c r="C16" s="183"/>
      <c r="D16" s="183"/>
      <c r="E16" s="303"/>
      <c r="F16" s="241"/>
      <c r="G16" s="241"/>
      <c r="H16" s="504"/>
      <c r="I16" s="303"/>
      <c r="J16" s="354"/>
      <c r="K16" s="355"/>
      <c r="L16" s="356"/>
      <c r="M16" s="358"/>
      <c r="N16" s="506" t="s">
        <v>1634</v>
      </c>
      <c r="O16" s="671" t="s">
        <v>2175</v>
      </c>
      <c r="P16" s="213"/>
      <c r="Q16" s="241"/>
    </row>
    <row r="17" spans="1:17" s="1" customFormat="1" ht="18.75" x14ac:dyDescent="0.2">
      <c r="A17" s="183"/>
      <c r="B17" s="183"/>
      <c r="C17" s="183"/>
      <c r="D17" s="183"/>
      <c r="E17" s="303"/>
      <c r="F17" s="241"/>
      <c r="G17" s="241"/>
      <c r="H17" s="504"/>
      <c r="I17" s="303"/>
      <c r="J17" s="354"/>
      <c r="K17" s="355" t="s">
        <v>2179</v>
      </c>
      <c r="L17" s="667">
        <v>10000</v>
      </c>
      <c r="M17" s="507">
        <v>101</v>
      </c>
      <c r="N17" s="506"/>
      <c r="O17" s="671"/>
      <c r="P17" s="213"/>
      <c r="Q17" s="241"/>
    </row>
    <row r="18" spans="1:17" s="1" customFormat="1" ht="112.5" x14ac:dyDescent="0.2">
      <c r="A18" s="183"/>
      <c r="B18" s="183"/>
      <c r="C18" s="183"/>
      <c r="D18" s="183"/>
      <c r="E18" s="303"/>
      <c r="F18" s="241"/>
      <c r="G18" s="241"/>
      <c r="H18" s="504"/>
      <c r="I18" s="303"/>
      <c r="J18" s="354" t="s">
        <v>1538</v>
      </c>
      <c r="K18" s="355" t="s">
        <v>1654</v>
      </c>
      <c r="L18" s="667">
        <v>24000</v>
      </c>
      <c r="M18" s="358"/>
      <c r="N18" s="738" t="s">
        <v>1400</v>
      </c>
      <c r="O18" s="740">
        <v>31200</v>
      </c>
      <c r="P18" s="213"/>
      <c r="Q18" s="241"/>
    </row>
    <row r="19" spans="1:17" s="1" customFormat="1" ht="75" x14ac:dyDescent="0.2">
      <c r="A19" s="183"/>
      <c r="B19" s="183"/>
      <c r="C19" s="183"/>
      <c r="D19" s="23"/>
      <c r="E19" s="303"/>
      <c r="F19" s="241"/>
      <c r="G19" s="241"/>
      <c r="H19" s="504"/>
      <c r="I19" s="303"/>
      <c r="J19" s="354"/>
      <c r="K19" s="355" t="s">
        <v>1655</v>
      </c>
      <c r="L19" s="667">
        <v>7200</v>
      </c>
      <c r="M19" s="357"/>
      <c r="N19" s="739"/>
      <c r="O19" s="741"/>
      <c r="P19" s="213"/>
      <c r="Q19" s="183"/>
    </row>
    <row r="20" spans="1:17" s="1" customFormat="1" ht="112.5" x14ac:dyDescent="0.2">
      <c r="A20" s="183"/>
      <c r="B20" s="183"/>
      <c r="C20" s="183"/>
      <c r="D20" s="183"/>
      <c r="E20" s="303"/>
      <c r="F20" s="241"/>
      <c r="G20" s="241"/>
      <c r="H20" s="504" t="s">
        <v>2180</v>
      </c>
      <c r="I20" s="303" t="s">
        <v>2181</v>
      </c>
      <c r="J20" s="303" t="s">
        <v>962</v>
      </c>
      <c r="K20" s="355" t="s">
        <v>1660</v>
      </c>
      <c r="L20" s="667">
        <v>12000</v>
      </c>
      <c r="M20" s="357" t="s">
        <v>764</v>
      </c>
      <c r="N20" s="742" t="s">
        <v>1661</v>
      </c>
      <c r="O20" s="742" t="s">
        <v>2388</v>
      </c>
      <c r="P20" s="215" t="s">
        <v>2167</v>
      </c>
      <c r="Q20" s="241" t="s">
        <v>1632</v>
      </c>
    </row>
    <row r="21" spans="1:17" s="1" customFormat="1" ht="75" x14ac:dyDescent="0.2">
      <c r="A21" s="183"/>
      <c r="B21" s="183"/>
      <c r="C21" s="183"/>
      <c r="D21" s="183"/>
      <c r="E21" s="303"/>
      <c r="F21" s="241"/>
      <c r="G21" s="303"/>
      <c r="H21" s="504"/>
      <c r="I21" s="303"/>
      <c r="J21" s="359"/>
      <c r="K21" s="355" t="s">
        <v>2389</v>
      </c>
      <c r="L21" s="667">
        <v>8400</v>
      </c>
      <c r="M21" s="357"/>
      <c r="N21" s="743"/>
      <c r="O21" s="743"/>
      <c r="P21" s="183"/>
      <c r="Q21" s="241"/>
    </row>
    <row r="22" spans="1:17" s="22" customFormat="1" ht="18.75" x14ac:dyDescent="0.2">
      <c r="A22" s="23"/>
      <c r="B22" s="23"/>
      <c r="C22" s="23"/>
      <c r="D22" s="23"/>
      <c r="E22" s="3"/>
      <c r="F22" s="134"/>
      <c r="G22" s="3"/>
      <c r="H22" s="49"/>
      <c r="I22" s="290"/>
      <c r="J22" s="49"/>
      <c r="K22" s="49" t="s">
        <v>1656</v>
      </c>
      <c r="L22" s="663">
        <v>10000</v>
      </c>
      <c r="M22" s="3"/>
      <c r="N22" s="3"/>
      <c r="O22" s="3"/>
      <c r="P22" s="23"/>
      <c r="Q22" s="23"/>
    </row>
    <row r="23" spans="1:17" ht="18.75" x14ac:dyDescent="0.2">
      <c r="A23" s="668"/>
      <c r="B23" s="668"/>
      <c r="C23" s="668"/>
      <c r="D23" s="668"/>
      <c r="E23" s="31"/>
      <c r="F23" s="31"/>
      <c r="G23" s="31"/>
      <c r="H23" s="504" t="s">
        <v>2182</v>
      </c>
      <c r="I23" s="274" t="s">
        <v>2183</v>
      </c>
      <c r="J23" s="504"/>
      <c r="K23" s="504" t="s">
        <v>1657</v>
      </c>
      <c r="L23" s="504"/>
      <c r="M23" s="241"/>
      <c r="N23" s="241"/>
      <c r="O23" s="241"/>
      <c r="P23" s="31"/>
      <c r="Q23" s="31"/>
    </row>
    <row r="24" spans="1:17" ht="18.75" x14ac:dyDescent="0.3">
      <c r="A24" s="668"/>
      <c r="B24" s="668"/>
      <c r="C24" s="668"/>
      <c r="D24" s="668"/>
      <c r="E24" s="31"/>
      <c r="F24" s="31"/>
      <c r="G24" s="31"/>
      <c r="H24" s="508" t="s">
        <v>2184</v>
      </c>
      <c r="I24" s="508" t="s">
        <v>2185</v>
      </c>
      <c r="J24" s="508" t="s">
        <v>1658</v>
      </c>
      <c r="K24" s="31"/>
      <c r="L24" s="31"/>
      <c r="M24" s="31"/>
      <c r="N24" s="31"/>
      <c r="O24" s="31"/>
      <c r="P24" s="31"/>
      <c r="Q24" s="31"/>
    </row>
    <row r="25" spans="1:17" ht="18.75" x14ac:dyDescent="0.3">
      <c r="A25" s="668"/>
      <c r="B25" s="668"/>
      <c r="C25" s="668"/>
      <c r="D25" s="668"/>
      <c r="E25" s="31"/>
      <c r="F25" s="31"/>
      <c r="G25" s="31"/>
      <c r="H25" s="508" t="s">
        <v>2186</v>
      </c>
      <c r="I25" s="508" t="s">
        <v>2187</v>
      </c>
      <c r="J25" s="508" t="s">
        <v>1659</v>
      </c>
      <c r="K25" s="31"/>
      <c r="L25" s="31"/>
      <c r="M25" s="31"/>
      <c r="N25" s="31"/>
      <c r="O25" s="31"/>
      <c r="P25" s="31"/>
      <c r="Q25" s="31"/>
    </row>
  </sheetData>
  <autoFilter ref="A2:Q23"/>
  <mergeCells count="14">
    <mergeCell ref="N18:N19"/>
    <mergeCell ref="O18:O19"/>
    <mergeCell ref="N20:N21"/>
    <mergeCell ref="O20:O21"/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8000000000000003" right="0.23622047244094491" top="0.74803149606299213" bottom="0.74803149606299213" header="0.31496062992125984" footer="0.31496062992125984"/>
  <pageSetup paperSize="9" scale="79" firstPageNumber="84" orientation="landscape" useFirstPageNumber="1" r:id="rId1"/>
  <headerFooter>
    <oddFooter>&amp;C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AF86C"/>
  </sheetPr>
  <dimension ref="A1:Q14"/>
  <sheetViews>
    <sheetView view="pageBreakPreview" zoomScale="80" zoomScaleNormal="90" zoomScaleSheetLayoutView="80" workbookViewId="0">
      <pane ySplit="2" topLeftCell="A3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7.375" customWidth="1"/>
    <col min="2" max="2" width="6" customWidth="1"/>
    <col min="3" max="3" width="8" customWidth="1"/>
    <col min="4" max="4" width="15.125" customWidth="1"/>
    <col min="5" max="5" width="10.75" customWidth="1"/>
    <col min="6" max="6" width="14" customWidth="1"/>
    <col min="7" max="7" width="11.5" customWidth="1"/>
    <col min="8" max="8" width="23.5" customWidth="1"/>
    <col min="9" max="9" width="7.375" customWidth="1"/>
    <col min="10" max="10" width="5.875" customWidth="1"/>
    <col min="11" max="11" width="16.5" customWidth="1"/>
    <col min="12" max="12" width="8.75" customWidth="1"/>
    <col min="13" max="13" width="7.125" customWidth="1"/>
    <col min="14" max="14" width="7.875" customWidth="1"/>
    <col min="15" max="15" width="9.625" customWidth="1"/>
    <col min="16" max="16" width="10" customWidth="1"/>
  </cols>
  <sheetData>
    <row r="1" spans="1:17" s="11" customFormat="1" ht="29.25" customHeight="1" x14ac:dyDescent="0.2">
      <c r="A1" s="736" t="s">
        <v>60</v>
      </c>
      <c r="B1" s="736"/>
      <c r="C1" s="736"/>
      <c r="D1" s="736"/>
      <c r="E1" s="737" t="s">
        <v>61</v>
      </c>
      <c r="F1" s="737" t="s">
        <v>2303</v>
      </c>
      <c r="G1" s="737" t="s">
        <v>63</v>
      </c>
      <c r="H1" s="737" t="s">
        <v>2391</v>
      </c>
      <c r="I1" s="735" t="s">
        <v>65</v>
      </c>
      <c r="J1" s="735"/>
      <c r="K1" s="735" t="s">
        <v>66</v>
      </c>
      <c r="L1" s="735"/>
      <c r="M1" s="735"/>
      <c r="N1" s="735" t="s">
        <v>67</v>
      </c>
      <c r="O1" s="735"/>
      <c r="P1" s="735" t="s">
        <v>68</v>
      </c>
      <c r="Q1" s="735" t="s">
        <v>69</v>
      </c>
    </row>
    <row r="2" spans="1:17" s="11" customFormat="1" ht="39.75" customHeight="1" x14ac:dyDescent="0.2">
      <c r="A2" s="296" t="s">
        <v>2378</v>
      </c>
      <c r="B2" s="296" t="s">
        <v>2390</v>
      </c>
      <c r="C2" s="296" t="s">
        <v>1917</v>
      </c>
      <c r="D2" s="296" t="s">
        <v>1682</v>
      </c>
      <c r="E2" s="737"/>
      <c r="F2" s="737"/>
      <c r="G2" s="737"/>
      <c r="H2" s="737"/>
      <c r="I2" s="12" t="s">
        <v>72</v>
      </c>
      <c r="J2" s="12" t="s">
        <v>42</v>
      </c>
      <c r="K2" s="608" t="s">
        <v>73</v>
      </c>
      <c r="L2" s="12" t="s">
        <v>74</v>
      </c>
      <c r="M2" s="608" t="s">
        <v>75</v>
      </c>
      <c r="N2" s="626" t="s">
        <v>1945</v>
      </c>
      <c r="O2" s="608" t="s">
        <v>77</v>
      </c>
      <c r="P2" s="735"/>
      <c r="Q2" s="735"/>
    </row>
    <row r="3" spans="1:17" s="11" customFormat="1" ht="24" customHeight="1" x14ac:dyDescent="0.2">
      <c r="A3" s="248">
        <v>3</v>
      </c>
      <c r="B3" s="249">
        <v>3</v>
      </c>
      <c r="C3" s="248">
        <v>8</v>
      </c>
      <c r="D3" s="248"/>
      <c r="E3" s="248"/>
      <c r="F3" s="248"/>
      <c r="G3" s="248"/>
      <c r="H3" s="267" t="s">
        <v>1898</v>
      </c>
      <c r="I3" s="250"/>
      <c r="J3" s="250"/>
      <c r="K3" s="248"/>
      <c r="L3" s="253">
        <f>L4+L5</f>
        <v>515000</v>
      </c>
      <c r="M3" s="250"/>
      <c r="N3" s="252"/>
      <c r="O3" s="250"/>
      <c r="P3" s="248"/>
      <c r="Q3" s="248"/>
    </row>
    <row r="4" spans="1:17" s="11" customFormat="1" ht="23.25" customHeight="1" x14ac:dyDescent="0.2">
      <c r="A4" s="231">
        <v>3</v>
      </c>
      <c r="B4" s="232">
        <v>3</v>
      </c>
      <c r="C4" s="231">
        <v>8</v>
      </c>
      <c r="D4" s="231"/>
      <c r="E4" s="231"/>
      <c r="F4" s="231"/>
      <c r="G4" s="231"/>
      <c r="H4" s="295" t="s">
        <v>1905</v>
      </c>
      <c r="I4" s="233"/>
      <c r="J4" s="233"/>
      <c r="K4" s="231"/>
      <c r="L4" s="317">
        <f>L8</f>
        <v>215000</v>
      </c>
      <c r="M4" s="233">
        <v>101</v>
      </c>
      <c r="N4" s="234"/>
      <c r="O4" s="233"/>
      <c r="P4" s="231"/>
      <c r="Q4" s="231"/>
    </row>
    <row r="5" spans="1:17" ht="27.75" customHeight="1" x14ac:dyDescent="0.2">
      <c r="A5" s="672">
        <v>3</v>
      </c>
      <c r="B5" s="672">
        <v>3</v>
      </c>
      <c r="C5" s="672">
        <v>3</v>
      </c>
      <c r="D5" s="238"/>
      <c r="E5" s="238"/>
      <c r="F5" s="238"/>
      <c r="G5" s="238"/>
      <c r="H5" s="295" t="s">
        <v>1905</v>
      </c>
      <c r="I5" s="238"/>
      <c r="J5" s="238"/>
      <c r="K5" s="238"/>
      <c r="L5" s="318">
        <f>L14</f>
        <v>300000</v>
      </c>
      <c r="M5" s="238" t="s">
        <v>1925</v>
      </c>
      <c r="N5" s="238"/>
      <c r="O5" s="238"/>
      <c r="P5" s="238"/>
      <c r="Q5" s="238"/>
    </row>
    <row r="6" spans="1:17" s="14" customFormat="1" ht="168.75" x14ac:dyDescent="0.2">
      <c r="A6" s="324">
        <v>3</v>
      </c>
      <c r="B6" s="324">
        <v>3</v>
      </c>
      <c r="C6" s="324">
        <v>8</v>
      </c>
      <c r="D6" s="166" t="s">
        <v>197</v>
      </c>
      <c r="E6" s="166" t="s">
        <v>1829</v>
      </c>
      <c r="F6" s="166" t="s">
        <v>1830</v>
      </c>
      <c r="G6" s="166" t="s">
        <v>2392</v>
      </c>
      <c r="H6" s="166"/>
      <c r="I6" s="324"/>
      <c r="J6" s="324"/>
      <c r="K6" s="166" t="s">
        <v>1768</v>
      </c>
      <c r="L6" s="166">
        <v>0</v>
      </c>
      <c r="M6" s="166"/>
      <c r="N6" s="166"/>
      <c r="O6" s="166"/>
      <c r="P6" s="166" t="s">
        <v>1924</v>
      </c>
      <c r="Q6" s="166" t="s">
        <v>26</v>
      </c>
    </row>
    <row r="7" spans="1:17" s="14" customFormat="1" ht="249.75" customHeight="1" x14ac:dyDescent="0.2">
      <c r="A7" s="183"/>
      <c r="B7" s="183"/>
      <c r="C7" s="183"/>
      <c r="D7" s="3"/>
      <c r="E7" s="241"/>
      <c r="F7" s="241"/>
      <c r="G7" s="241"/>
      <c r="H7" s="241" t="s">
        <v>2393</v>
      </c>
      <c r="I7" s="183" t="s">
        <v>1128</v>
      </c>
      <c r="J7" s="183">
        <v>6</v>
      </c>
      <c r="K7" s="241" t="s">
        <v>83</v>
      </c>
      <c r="L7" s="241"/>
      <c r="M7" s="241"/>
      <c r="N7" s="241" t="s">
        <v>2394</v>
      </c>
      <c r="O7" s="241"/>
      <c r="P7" s="241"/>
      <c r="Q7" s="241"/>
    </row>
    <row r="8" spans="1:17" s="14" customFormat="1" ht="75" x14ac:dyDescent="0.2">
      <c r="A8" s="324">
        <v>3</v>
      </c>
      <c r="B8" s="324">
        <v>3</v>
      </c>
      <c r="C8" s="324">
        <v>8</v>
      </c>
      <c r="D8" s="166" t="s">
        <v>680</v>
      </c>
      <c r="E8" s="166" t="s">
        <v>1832</v>
      </c>
      <c r="F8" s="166" t="s">
        <v>1833</v>
      </c>
      <c r="G8" s="166" t="s">
        <v>1831</v>
      </c>
      <c r="H8" s="166"/>
      <c r="I8" s="323"/>
      <c r="J8" s="323"/>
      <c r="K8" s="166" t="s">
        <v>1768</v>
      </c>
      <c r="L8" s="334">
        <f>L9+L11</f>
        <v>215000</v>
      </c>
      <c r="M8" s="166">
        <v>101</v>
      </c>
      <c r="N8" s="166"/>
      <c r="O8" s="166"/>
      <c r="P8" s="166" t="s">
        <v>1924</v>
      </c>
      <c r="Q8" s="166" t="s">
        <v>1613</v>
      </c>
    </row>
    <row r="9" spans="1:17" s="14" customFormat="1" ht="37.5" x14ac:dyDescent="0.2">
      <c r="A9" s="183"/>
      <c r="B9" s="183"/>
      <c r="C9" s="183"/>
      <c r="D9" s="40"/>
      <c r="E9" s="241"/>
      <c r="F9" s="241"/>
      <c r="G9" s="241"/>
      <c r="H9" s="241" t="s">
        <v>1834</v>
      </c>
      <c r="I9" s="182" t="s">
        <v>1835</v>
      </c>
      <c r="J9" s="182">
        <v>1</v>
      </c>
      <c r="K9" s="241" t="s">
        <v>1836</v>
      </c>
      <c r="L9" s="184">
        <v>200000</v>
      </c>
      <c r="M9" s="241">
        <v>101</v>
      </c>
      <c r="N9" s="241"/>
      <c r="O9" s="241"/>
      <c r="P9" s="241"/>
      <c r="Q9" s="241"/>
    </row>
    <row r="10" spans="1:17" s="14" customFormat="1" ht="37.5" x14ac:dyDescent="0.2">
      <c r="A10" s="183"/>
      <c r="B10" s="183"/>
      <c r="C10" s="183"/>
      <c r="D10" s="241"/>
      <c r="E10" s="241"/>
      <c r="F10" s="241"/>
      <c r="G10" s="241"/>
      <c r="H10" s="241" t="s">
        <v>1837</v>
      </c>
      <c r="I10" s="183" t="s">
        <v>1838</v>
      </c>
      <c r="J10" s="183">
        <v>1</v>
      </c>
      <c r="K10" s="241"/>
      <c r="L10" s="241"/>
      <c r="M10" s="241"/>
      <c r="N10" s="241"/>
      <c r="O10" s="241"/>
      <c r="P10" s="241"/>
      <c r="Q10" s="241"/>
    </row>
    <row r="11" spans="1:17" s="14" customFormat="1" ht="56.25" x14ac:dyDescent="0.2">
      <c r="A11" s="183"/>
      <c r="B11" s="183"/>
      <c r="C11" s="183"/>
      <c r="D11" s="241"/>
      <c r="E11" s="241"/>
      <c r="F11" s="241"/>
      <c r="G11" s="241"/>
      <c r="H11" s="241" t="s">
        <v>1839</v>
      </c>
      <c r="I11" s="183" t="s">
        <v>700</v>
      </c>
      <c r="J11" s="183" t="s">
        <v>1840</v>
      </c>
      <c r="K11" s="241" t="s">
        <v>1841</v>
      </c>
      <c r="L11" s="184">
        <v>15000</v>
      </c>
      <c r="M11" s="241">
        <v>101</v>
      </c>
      <c r="N11" s="241"/>
      <c r="O11" s="241"/>
      <c r="P11" s="241" t="s">
        <v>1842</v>
      </c>
      <c r="Q11" s="241" t="s">
        <v>1613</v>
      </c>
    </row>
    <row r="12" spans="1:17" s="14" customFormat="1" ht="78.75" x14ac:dyDescent="0.2">
      <c r="A12" s="324">
        <v>3</v>
      </c>
      <c r="B12" s="324">
        <v>3</v>
      </c>
      <c r="C12" s="324">
        <v>8</v>
      </c>
      <c r="D12" s="166"/>
      <c r="E12" s="327" t="s">
        <v>1843</v>
      </c>
      <c r="F12" s="166" t="s">
        <v>1844</v>
      </c>
      <c r="G12" s="166"/>
      <c r="H12" s="166" t="s">
        <v>1845</v>
      </c>
      <c r="I12" s="324" t="s">
        <v>1835</v>
      </c>
      <c r="J12" s="324">
        <v>1</v>
      </c>
      <c r="K12" s="166" t="s">
        <v>1768</v>
      </c>
      <c r="L12" s="166">
        <v>0</v>
      </c>
      <c r="M12" s="166"/>
      <c r="N12" s="166"/>
      <c r="O12" s="166"/>
      <c r="P12" s="166" t="s">
        <v>1924</v>
      </c>
      <c r="Q12" s="166" t="s">
        <v>26</v>
      </c>
    </row>
    <row r="13" spans="1:17" s="14" customFormat="1" ht="37.5" x14ac:dyDescent="0.2">
      <c r="A13" s="183"/>
      <c r="B13" s="183"/>
      <c r="C13" s="183"/>
      <c r="D13" s="241"/>
      <c r="E13" s="241"/>
      <c r="F13" s="241"/>
      <c r="G13" s="241"/>
      <c r="H13" s="241" t="s">
        <v>1847</v>
      </c>
      <c r="I13" s="183" t="s">
        <v>1835</v>
      </c>
      <c r="J13" s="183">
        <v>1</v>
      </c>
      <c r="K13" s="241" t="s">
        <v>83</v>
      </c>
      <c r="L13" s="241"/>
      <c r="M13" s="241"/>
      <c r="N13" s="241"/>
      <c r="O13" s="241"/>
      <c r="P13" s="241" t="s">
        <v>1846</v>
      </c>
      <c r="Q13" s="241" t="s">
        <v>1613</v>
      </c>
    </row>
    <row r="14" spans="1:17" s="14" customFormat="1" ht="78.75" x14ac:dyDescent="0.2">
      <c r="A14" s="324">
        <v>3</v>
      </c>
      <c r="B14" s="324">
        <v>3</v>
      </c>
      <c r="C14" s="324">
        <v>8</v>
      </c>
      <c r="D14" s="323" t="s">
        <v>643</v>
      </c>
      <c r="E14" s="166" t="s">
        <v>1848</v>
      </c>
      <c r="F14" s="327" t="s">
        <v>1849</v>
      </c>
      <c r="G14" s="166"/>
      <c r="H14" s="166" t="s">
        <v>1850</v>
      </c>
      <c r="I14" s="324" t="s">
        <v>1851</v>
      </c>
      <c r="J14" s="324">
        <v>1</v>
      </c>
      <c r="K14" s="166" t="s">
        <v>1926</v>
      </c>
      <c r="L14" s="334">
        <v>300000</v>
      </c>
      <c r="M14" s="166" t="s">
        <v>1925</v>
      </c>
      <c r="N14" s="166"/>
      <c r="O14" s="166"/>
      <c r="P14" s="166" t="s">
        <v>1925</v>
      </c>
      <c r="Q14" s="166" t="s">
        <v>26</v>
      </c>
    </row>
  </sheetData>
  <autoFilter ref="A2:Q14"/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3622047244094491" right="0.23622047244094491" top="0.74803149606299213" bottom="0.74803149606299213" header="0.31496062992125984" footer="0.31496062992125984"/>
  <pageSetup paperSize="9" scale="75" firstPageNumber="87" orientation="landscape" useFirstPageNumber="1" r:id="rId1"/>
  <headerFooter>
    <oddFooter>&amp;C &amp;P&amp;R&amp;A</oddFooter>
  </headerFooter>
  <rowBreaks count="1" manualBreakCount="1">
    <brk id="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7"/>
  <sheetViews>
    <sheetView view="pageBreakPreview" zoomScale="90" zoomScaleNormal="90" zoomScaleSheetLayoutView="90" workbookViewId="0">
      <selection activeCell="AF7" sqref="AF7"/>
    </sheetView>
  </sheetViews>
  <sheetFormatPr defaultRowHeight="14.25" x14ac:dyDescent="0.2"/>
  <cols>
    <col min="1" max="1" width="10.75" customWidth="1"/>
    <col min="2" max="2" width="5.625" customWidth="1"/>
    <col min="3" max="3" width="7.375" customWidth="1"/>
    <col min="4" max="4" width="6.875" customWidth="1"/>
    <col min="5" max="5" width="5.25" customWidth="1"/>
    <col min="6" max="6" width="7.625" customWidth="1"/>
    <col min="7" max="7" width="11.75" customWidth="1"/>
    <col min="8" max="8" width="11.875" customWidth="1"/>
    <col min="9" max="9" width="11" customWidth="1"/>
    <col min="11" max="11" width="11.75" customWidth="1"/>
    <col min="12" max="12" width="11" customWidth="1"/>
    <col min="13" max="13" width="10.875" customWidth="1"/>
    <col min="14" max="14" width="12.375" customWidth="1"/>
    <col min="15" max="15" width="10.875" bestFit="1" customWidth="1"/>
    <col min="16" max="16" width="14.75" customWidth="1"/>
    <col min="17" max="17" width="10.625" customWidth="1"/>
  </cols>
  <sheetData>
    <row r="1" spans="1:17" ht="32.25" customHeight="1" x14ac:dyDescent="0.2">
      <c r="A1" s="746" t="s">
        <v>2217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</row>
    <row r="2" spans="1:17" ht="48" customHeight="1" x14ac:dyDescent="0.2">
      <c r="A2" s="744" t="s">
        <v>1998</v>
      </c>
      <c r="B2" s="744" t="s">
        <v>439</v>
      </c>
      <c r="C2" s="744" t="s">
        <v>0</v>
      </c>
      <c r="D2" s="744" t="s">
        <v>201</v>
      </c>
      <c r="E2" s="744" t="s">
        <v>431</v>
      </c>
      <c r="F2" s="744" t="s">
        <v>28</v>
      </c>
      <c r="G2" s="747" t="s">
        <v>433</v>
      </c>
      <c r="H2" s="748"/>
      <c r="I2" s="749"/>
      <c r="J2" s="532" t="s">
        <v>2000</v>
      </c>
      <c r="K2" s="747" t="s">
        <v>1978</v>
      </c>
      <c r="L2" s="748"/>
      <c r="M2" s="748"/>
      <c r="N2" s="748"/>
      <c r="O2" s="748"/>
      <c r="P2" s="750" t="s">
        <v>32</v>
      </c>
      <c r="Q2" s="531" t="s">
        <v>8</v>
      </c>
    </row>
    <row r="3" spans="1:17" ht="37.5" x14ac:dyDescent="0.2">
      <c r="A3" s="745"/>
      <c r="B3" s="745"/>
      <c r="C3" s="745"/>
      <c r="D3" s="745"/>
      <c r="E3" s="745"/>
      <c r="F3" s="745"/>
      <c r="G3" s="532" t="s">
        <v>1984</v>
      </c>
      <c r="H3" s="532" t="s">
        <v>1985</v>
      </c>
      <c r="I3" s="532" t="s">
        <v>1986</v>
      </c>
      <c r="J3" s="532" t="s">
        <v>1999</v>
      </c>
      <c r="K3" s="532" t="s">
        <v>1983</v>
      </c>
      <c r="L3" s="532" t="s">
        <v>1979</v>
      </c>
      <c r="M3" s="532" t="s">
        <v>1980</v>
      </c>
      <c r="N3" s="532" t="s">
        <v>1981</v>
      </c>
      <c r="O3" s="534" t="s">
        <v>1982</v>
      </c>
      <c r="P3" s="750"/>
      <c r="Q3" s="533"/>
    </row>
    <row r="4" spans="1:17" ht="18.75" x14ac:dyDescent="0.2">
      <c r="A4" s="536" t="s">
        <v>29</v>
      </c>
      <c r="B4" s="537"/>
      <c r="C4" s="537"/>
      <c r="D4" s="537"/>
      <c r="E4" s="537"/>
      <c r="F4" s="537"/>
      <c r="G4" s="538">
        <v>217160</v>
      </c>
      <c r="H4" s="538">
        <v>502200</v>
      </c>
      <c r="I4" s="538">
        <v>600000</v>
      </c>
      <c r="J4" s="538"/>
      <c r="K4" s="538"/>
      <c r="L4" s="538">
        <v>12000</v>
      </c>
      <c r="M4" s="538"/>
      <c r="N4" s="538"/>
      <c r="O4" s="538"/>
      <c r="P4" s="539">
        <v>1331360</v>
      </c>
      <c r="Q4" s="536" t="s">
        <v>199</v>
      </c>
    </row>
    <row r="5" spans="1:17" ht="18.75" x14ac:dyDescent="0.2">
      <c r="A5" s="536" t="s">
        <v>30</v>
      </c>
      <c r="B5" s="537"/>
      <c r="C5" s="537"/>
      <c r="D5" s="537"/>
      <c r="E5" s="537"/>
      <c r="F5" s="537"/>
      <c r="G5" s="538">
        <v>21500</v>
      </c>
      <c r="H5" s="538">
        <v>1028000</v>
      </c>
      <c r="I5" s="538"/>
      <c r="J5" s="538"/>
      <c r="K5" s="538"/>
      <c r="L5" s="538">
        <v>401790</v>
      </c>
      <c r="M5" s="538">
        <v>370000</v>
      </c>
      <c r="N5" s="538">
        <v>325600</v>
      </c>
      <c r="O5" s="538"/>
      <c r="P5" s="539">
        <v>2146890</v>
      </c>
      <c r="Q5" s="536" t="s">
        <v>227</v>
      </c>
    </row>
    <row r="6" spans="1:17" ht="81.75" customHeight="1" x14ac:dyDescent="0.2">
      <c r="A6" s="536" t="s">
        <v>31</v>
      </c>
      <c r="B6" s="537"/>
      <c r="C6" s="537"/>
      <c r="D6" s="537"/>
      <c r="E6" s="537"/>
      <c r="F6" s="537"/>
      <c r="G6" s="538">
        <v>4833581.8</v>
      </c>
      <c r="H6" s="538">
        <v>20000</v>
      </c>
      <c r="I6" s="538"/>
      <c r="J6" s="538"/>
      <c r="K6" s="538">
        <v>1464000</v>
      </c>
      <c r="L6" s="538"/>
      <c r="M6" s="538"/>
      <c r="N6" s="538"/>
      <c r="O6" s="538">
        <v>216000</v>
      </c>
      <c r="P6" s="539">
        <v>6533581.7999999998</v>
      </c>
      <c r="Q6" s="536" t="s">
        <v>675</v>
      </c>
    </row>
    <row r="7" spans="1:17" ht="39.75" customHeight="1" x14ac:dyDescent="0.2">
      <c r="A7" s="219" t="s">
        <v>32</v>
      </c>
      <c r="B7" s="219">
        <f t="shared" ref="B7:F7" si="0">SUM(B4:B6)</f>
        <v>0</v>
      </c>
      <c r="C7" s="219">
        <f t="shared" si="0"/>
        <v>0</v>
      </c>
      <c r="D7" s="219">
        <f t="shared" si="0"/>
        <v>0</v>
      </c>
      <c r="E7" s="219">
        <f t="shared" si="0"/>
        <v>0</v>
      </c>
      <c r="F7" s="219">
        <f t="shared" si="0"/>
        <v>0</v>
      </c>
      <c r="G7" s="535">
        <v>5072241.8</v>
      </c>
      <c r="H7" s="535">
        <v>1550200</v>
      </c>
      <c r="I7" s="535">
        <v>600000</v>
      </c>
      <c r="J7" s="535"/>
      <c r="K7" s="535">
        <v>1464000</v>
      </c>
      <c r="L7" s="535">
        <v>413790</v>
      </c>
      <c r="M7" s="535">
        <v>370000</v>
      </c>
      <c r="N7" s="535">
        <v>325600</v>
      </c>
      <c r="O7" s="535">
        <v>216000</v>
      </c>
      <c r="P7" s="535">
        <v>10011831.800000001</v>
      </c>
      <c r="Q7" s="219"/>
    </row>
  </sheetData>
  <mergeCells count="10">
    <mergeCell ref="D2:D3"/>
    <mergeCell ref="E2:E3"/>
    <mergeCell ref="F2:F3"/>
    <mergeCell ref="A1:Q1"/>
    <mergeCell ref="A2:A3"/>
    <mergeCell ref="B2:B3"/>
    <mergeCell ref="C2:C3"/>
    <mergeCell ref="G2:I2"/>
    <mergeCell ref="K2:O2"/>
    <mergeCell ref="P2:P3"/>
  </mergeCells>
  <pageMargins left="0.35433070866141736" right="0.27559055118110237" top="0.74803149606299213" bottom="0.74803149606299213" header="0.31496062992125984" footer="0.31496062992125984"/>
  <pageSetup paperSize="9" scale="78" firstPageNumber="89" orientation="landscape" useFirstPageNumber="1" r:id="rId1"/>
  <headerFooter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80"/>
  <sheetViews>
    <sheetView view="pageBreakPreview" topLeftCell="A57" zoomScale="80" zoomScaleNormal="100" zoomScaleSheetLayoutView="80" workbookViewId="0">
      <selection activeCell="AF7" sqref="AF7"/>
    </sheetView>
  </sheetViews>
  <sheetFormatPr defaultRowHeight="14.25" x14ac:dyDescent="0.2"/>
  <cols>
    <col min="1" max="1" width="6.5" customWidth="1"/>
    <col min="2" max="2" width="6.375" customWidth="1"/>
    <col min="3" max="3" width="6.5" customWidth="1"/>
    <col min="4" max="4" width="5.25" customWidth="1"/>
    <col min="5" max="5" width="16.875" customWidth="1"/>
    <col min="6" max="6" width="15.5" customWidth="1"/>
    <col min="7" max="7" width="16.875" customWidth="1"/>
    <col min="8" max="8" width="24" customWidth="1"/>
    <col min="9" max="9" width="8.75" customWidth="1"/>
    <col min="10" max="10" width="7.375" customWidth="1"/>
    <col min="11" max="11" width="14.25" customWidth="1"/>
    <col min="12" max="12" width="11" customWidth="1"/>
    <col min="13" max="13" width="8.375" customWidth="1"/>
    <col min="14" max="14" width="8.125" customWidth="1"/>
    <col min="16" max="16" width="9.375" customWidth="1"/>
    <col min="17" max="17" width="7.75" customWidth="1"/>
  </cols>
  <sheetData>
    <row r="1" spans="1:17" s="11" customFormat="1" ht="29.25" customHeight="1" x14ac:dyDescent="0.2">
      <c r="A1" s="736" t="s">
        <v>60</v>
      </c>
      <c r="B1" s="736"/>
      <c r="C1" s="736"/>
      <c r="D1" s="736"/>
      <c r="E1" s="735" t="s">
        <v>2395</v>
      </c>
      <c r="F1" s="735" t="s">
        <v>2303</v>
      </c>
      <c r="G1" s="735" t="s">
        <v>2333</v>
      </c>
      <c r="H1" s="735" t="s">
        <v>2391</v>
      </c>
      <c r="I1" s="735" t="s">
        <v>65</v>
      </c>
      <c r="J1" s="735"/>
      <c r="K1" s="735" t="s">
        <v>66</v>
      </c>
      <c r="L1" s="735"/>
      <c r="M1" s="735"/>
      <c r="N1" s="735" t="s">
        <v>67</v>
      </c>
      <c r="O1" s="735"/>
      <c r="P1" s="735" t="s">
        <v>68</v>
      </c>
      <c r="Q1" s="735" t="s">
        <v>69</v>
      </c>
    </row>
    <row r="2" spans="1:17" s="11" customFormat="1" ht="39.75" customHeight="1" x14ac:dyDescent="0.2">
      <c r="A2" s="673" t="s">
        <v>2378</v>
      </c>
      <c r="B2" s="673" t="s">
        <v>2390</v>
      </c>
      <c r="C2" s="673" t="s">
        <v>1917</v>
      </c>
      <c r="D2" s="673" t="s">
        <v>1682</v>
      </c>
      <c r="E2" s="735"/>
      <c r="F2" s="735"/>
      <c r="G2" s="735"/>
      <c r="H2" s="735"/>
      <c r="I2" s="608" t="s">
        <v>72</v>
      </c>
      <c r="J2" s="608" t="s">
        <v>42</v>
      </c>
      <c r="K2" s="608" t="s">
        <v>73</v>
      </c>
      <c r="L2" s="608" t="s">
        <v>2414</v>
      </c>
      <c r="M2" s="608" t="s">
        <v>75</v>
      </c>
      <c r="N2" s="626" t="s">
        <v>1945</v>
      </c>
      <c r="O2" s="608" t="s">
        <v>77</v>
      </c>
      <c r="P2" s="735"/>
      <c r="Q2" s="735"/>
    </row>
    <row r="3" spans="1:17" s="11" customFormat="1" ht="18.75" x14ac:dyDescent="0.2">
      <c r="A3" s="279">
        <v>1</v>
      </c>
      <c r="B3" s="222"/>
      <c r="C3" s="312"/>
      <c r="D3" s="221"/>
      <c r="E3" s="221"/>
      <c r="F3" s="221"/>
      <c r="G3" s="221"/>
      <c r="H3" s="219" t="s">
        <v>1928</v>
      </c>
      <c r="I3" s="223"/>
      <c r="J3" s="223"/>
      <c r="K3" s="221"/>
      <c r="L3" s="225">
        <f>L4+L5+L6+L7</f>
        <v>1206060</v>
      </c>
      <c r="M3" s="223"/>
      <c r="N3" s="224"/>
      <c r="O3" s="223"/>
      <c r="P3" s="221"/>
      <c r="Q3" s="221"/>
    </row>
    <row r="4" spans="1:17" s="11" customFormat="1" ht="18.75" x14ac:dyDescent="0.2">
      <c r="A4" s="279">
        <v>1</v>
      </c>
      <c r="B4" s="280"/>
      <c r="C4" s="311"/>
      <c r="D4" s="279"/>
      <c r="E4" s="279"/>
      <c r="F4" s="279"/>
      <c r="G4" s="279"/>
      <c r="H4" s="281" t="s">
        <v>1905</v>
      </c>
      <c r="I4" s="282"/>
      <c r="J4" s="282"/>
      <c r="K4" s="279"/>
      <c r="L4" s="701">
        <f>L32+L39+L42+L44+L59+L65+L112+L129+L131+L150+L98+L160</f>
        <v>222160</v>
      </c>
      <c r="M4" s="282">
        <v>101</v>
      </c>
      <c r="N4" s="283"/>
      <c r="O4" s="282"/>
      <c r="P4" s="279"/>
      <c r="Q4" s="279"/>
    </row>
    <row r="5" spans="1:17" s="11" customFormat="1" ht="18.75" x14ac:dyDescent="0.2">
      <c r="A5" s="279">
        <v>1</v>
      </c>
      <c r="B5" s="280"/>
      <c r="C5" s="311"/>
      <c r="D5" s="279"/>
      <c r="E5" s="279"/>
      <c r="F5" s="279"/>
      <c r="G5" s="279"/>
      <c r="H5" s="281" t="s">
        <v>1905</v>
      </c>
      <c r="I5" s="282"/>
      <c r="J5" s="282"/>
      <c r="K5" s="279"/>
      <c r="L5" s="342">
        <f>L26+L34+L48+L50+L56+L95+L141+L165</f>
        <v>371900</v>
      </c>
      <c r="M5" s="282">
        <v>102</v>
      </c>
      <c r="N5" s="283"/>
      <c r="O5" s="282"/>
      <c r="P5" s="279"/>
      <c r="Q5" s="279"/>
    </row>
    <row r="6" spans="1:17" s="11" customFormat="1" ht="18.75" x14ac:dyDescent="0.2">
      <c r="A6" s="279">
        <v>1</v>
      </c>
      <c r="B6" s="280"/>
      <c r="C6" s="311"/>
      <c r="D6" s="279"/>
      <c r="E6" s="279"/>
      <c r="F6" s="279"/>
      <c r="G6" s="279"/>
      <c r="H6" s="281" t="s">
        <v>1905</v>
      </c>
      <c r="I6" s="282"/>
      <c r="J6" s="282"/>
      <c r="K6" s="279"/>
      <c r="L6" s="342">
        <f>L67</f>
        <v>600000</v>
      </c>
      <c r="M6" s="282">
        <v>103</v>
      </c>
      <c r="N6" s="283"/>
      <c r="O6" s="282"/>
      <c r="P6" s="279"/>
      <c r="Q6" s="279"/>
    </row>
    <row r="7" spans="1:17" s="11" customFormat="1" ht="18.75" x14ac:dyDescent="0.2">
      <c r="A7" s="279">
        <v>1</v>
      </c>
      <c r="B7" s="280"/>
      <c r="C7" s="311"/>
      <c r="D7" s="279"/>
      <c r="E7" s="279"/>
      <c r="F7" s="279"/>
      <c r="G7" s="279"/>
      <c r="H7" s="281" t="s">
        <v>1905</v>
      </c>
      <c r="I7" s="282"/>
      <c r="J7" s="282"/>
      <c r="K7" s="279"/>
      <c r="L7" s="706">
        <f>L116</f>
        <v>12000</v>
      </c>
      <c r="M7" s="282">
        <v>501</v>
      </c>
      <c r="N7" s="283"/>
      <c r="O7" s="282"/>
      <c r="P7" s="279"/>
      <c r="Q7" s="279"/>
    </row>
    <row r="8" spans="1:17" s="1" customFormat="1" ht="112.5" x14ac:dyDescent="0.2">
      <c r="A8" s="324">
        <v>1</v>
      </c>
      <c r="B8" s="324"/>
      <c r="C8" s="324"/>
      <c r="D8" s="324"/>
      <c r="E8" s="166" t="s">
        <v>714</v>
      </c>
      <c r="F8" s="166" t="s">
        <v>876</v>
      </c>
      <c r="G8" s="347" t="s">
        <v>877</v>
      </c>
      <c r="H8" s="166"/>
      <c r="I8" s="166"/>
      <c r="J8" s="166"/>
      <c r="K8" s="166" t="s">
        <v>1768</v>
      </c>
      <c r="L8" s="336">
        <v>0</v>
      </c>
      <c r="M8" s="166"/>
      <c r="N8" s="166"/>
      <c r="O8" s="166"/>
      <c r="P8" s="166" t="s">
        <v>2340</v>
      </c>
      <c r="Q8" s="166" t="s">
        <v>2191</v>
      </c>
    </row>
    <row r="9" spans="1:17" s="1" customFormat="1" ht="300" x14ac:dyDescent="0.2">
      <c r="A9" s="23"/>
      <c r="B9" s="23"/>
      <c r="C9" s="23"/>
      <c r="D9" s="23"/>
      <c r="E9" s="3"/>
      <c r="F9" s="3"/>
      <c r="G9" s="201"/>
      <c r="H9" s="367" t="s">
        <v>2397</v>
      </c>
      <c r="I9" s="49" t="s">
        <v>878</v>
      </c>
      <c r="J9" s="20">
        <v>729</v>
      </c>
      <c r="K9" s="3"/>
      <c r="L9" s="277"/>
      <c r="M9" s="3" t="s">
        <v>879</v>
      </c>
      <c r="N9" s="3"/>
      <c r="O9" s="3"/>
      <c r="P9" s="3"/>
      <c r="Q9" s="3"/>
    </row>
    <row r="10" spans="1:17" s="1" customFormat="1" ht="331.5" customHeight="1" x14ac:dyDescent="0.2">
      <c r="A10" s="23"/>
      <c r="B10" s="23"/>
      <c r="C10" s="23"/>
      <c r="D10" s="23"/>
      <c r="E10" s="3"/>
      <c r="F10" s="3" t="s">
        <v>882</v>
      </c>
      <c r="G10" s="118" t="s">
        <v>1946</v>
      </c>
      <c r="H10" s="368" t="s">
        <v>2398</v>
      </c>
      <c r="I10" s="3" t="s">
        <v>878</v>
      </c>
      <c r="J10" s="3">
        <v>729</v>
      </c>
      <c r="K10" s="3"/>
      <c r="L10" s="277"/>
      <c r="M10" s="3" t="s">
        <v>879</v>
      </c>
      <c r="N10" s="3"/>
      <c r="O10" s="3"/>
      <c r="P10" s="3" t="s">
        <v>2396</v>
      </c>
      <c r="Q10" s="3" t="s">
        <v>881</v>
      </c>
    </row>
    <row r="11" spans="1:17" s="1" customFormat="1" ht="282" customHeight="1" x14ac:dyDescent="0.2">
      <c r="A11" s="23"/>
      <c r="B11" s="23"/>
      <c r="C11" s="23"/>
      <c r="D11" s="23"/>
      <c r="E11" s="3"/>
      <c r="F11" s="3"/>
      <c r="G11" s="118" t="s">
        <v>883</v>
      </c>
      <c r="H11" s="368" t="s">
        <v>1961</v>
      </c>
      <c r="I11" s="3" t="s">
        <v>878</v>
      </c>
      <c r="J11" s="3">
        <v>729</v>
      </c>
      <c r="K11" s="3"/>
      <c r="L11" s="277"/>
      <c r="M11" s="3" t="s">
        <v>879</v>
      </c>
      <c r="N11" s="3"/>
      <c r="O11" s="3"/>
      <c r="P11" s="3" t="s">
        <v>884</v>
      </c>
      <c r="Q11" s="3"/>
    </row>
    <row r="12" spans="1:17" s="1" customFormat="1" ht="93.75" x14ac:dyDescent="0.2">
      <c r="A12" s="23"/>
      <c r="B12" s="23"/>
      <c r="C12" s="23"/>
      <c r="D12" s="23"/>
      <c r="E12" s="3"/>
      <c r="F12" s="3" t="s">
        <v>885</v>
      </c>
      <c r="G12" s="201" t="s">
        <v>1947</v>
      </c>
      <c r="H12" s="3">
        <v>4</v>
      </c>
      <c r="I12" s="3" t="s">
        <v>886</v>
      </c>
      <c r="J12" s="75">
        <v>4537</v>
      </c>
      <c r="K12" s="3"/>
      <c r="L12" s="277"/>
      <c r="M12" s="3"/>
      <c r="N12" s="3"/>
      <c r="O12" s="3"/>
      <c r="P12" s="3" t="s">
        <v>880</v>
      </c>
      <c r="Q12" s="3" t="s">
        <v>881</v>
      </c>
    </row>
    <row r="13" spans="1:17" s="1" customFormat="1" ht="93.75" x14ac:dyDescent="0.2">
      <c r="A13" s="23"/>
      <c r="B13" s="23"/>
      <c r="C13" s="23"/>
      <c r="D13" s="23"/>
      <c r="E13" s="3"/>
      <c r="F13" s="3" t="s">
        <v>887</v>
      </c>
      <c r="G13" s="201" t="s">
        <v>888</v>
      </c>
      <c r="H13" s="3"/>
      <c r="I13" s="3" t="s">
        <v>886</v>
      </c>
      <c r="J13" s="3">
        <v>907</v>
      </c>
      <c r="K13" s="3"/>
      <c r="L13" s="277"/>
      <c r="M13" s="3"/>
      <c r="N13" s="3"/>
      <c r="O13" s="3"/>
      <c r="P13" s="3"/>
      <c r="Q13" s="3"/>
    </row>
    <row r="14" spans="1:17" s="1" customFormat="1" ht="70.5" customHeight="1" x14ac:dyDescent="0.2">
      <c r="A14" s="23"/>
      <c r="B14" s="23"/>
      <c r="C14" s="23"/>
      <c r="D14" s="23"/>
      <c r="E14" s="3"/>
      <c r="F14" s="3"/>
      <c r="G14" s="369" t="s">
        <v>889</v>
      </c>
      <c r="H14" s="3"/>
      <c r="I14" s="3" t="s">
        <v>886</v>
      </c>
      <c r="J14" s="3">
        <v>907</v>
      </c>
      <c r="K14" s="3"/>
      <c r="L14" s="277"/>
      <c r="M14" s="3"/>
      <c r="N14" s="3"/>
      <c r="O14" s="3"/>
      <c r="P14" s="3"/>
      <c r="Q14" s="3"/>
    </row>
    <row r="15" spans="1:17" s="1" customFormat="1" ht="75" x14ac:dyDescent="0.2">
      <c r="A15" s="23"/>
      <c r="B15" s="23"/>
      <c r="C15" s="23"/>
      <c r="D15" s="23"/>
      <c r="E15" s="3"/>
      <c r="F15" s="3"/>
      <c r="G15" s="118" t="s">
        <v>890</v>
      </c>
      <c r="H15" s="3"/>
      <c r="I15" s="3" t="s">
        <v>886</v>
      </c>
      <c r="J15" s="3">
        <v>33</v>
      </c>
      <c r="K15" s="3"/>
      <c r="L15" s="277"/>
      <c r="M15" s="3"/>
      <c r="N15" s="3"/>
      <c r="O15" s="3"/>
      <c r="P15" s="3"/>
      <c r="Q15" s="3"/>
    </row>
    <row r="16" spans="1:17" s="1" customFormat="1" ht="93.75" x14ac:dyDescent="0.2">
      <c r="A16" s="23"/>
      <c r="B16" s="23"/>
      <c r="C16" s="23"/>
      <c r="D16" s="23"/>
      <c r="E16" s="3"/>
      <c r="F16" s="3"/>
      <c r="G16" s="110" t="s">
        <v>1948</v>
      </c>
      <c r="H16" s="3"/>
      <c r="I16" s="3" t="s">
        <v>886</v>
      </c>
      <c r="J16" s="75">
        <v>8008</v>
      </c>
      <c r="K16" s="3"/>
      <c r="L16" s="277"/>
      <c r="M16" s="3"/>
      <c r="N16" s="3"/>
      <c r="O16" s="3"/>
      <c r="P16" s="3"/>
      <c r="Q16" s="3"/>
    </row>
    <row r="17" spans="1:18" s="1" customFormat="1" ht="75" x14ac:dyDescent="0.2">
      <c r="A17" s="23"/>
      <c r="B17" s="23"/>
      <c r="C17" s="23"/>
      <c r="D17" s="23"/>
      <c r="E17" s="3"/>
      <c r="F17" s="3"/>
      <c r="G17" s="139" t="s">
        <v>1962</v>
      </c>
      <c r="H17" s="3"/>
      <c r="I17" s="3" t="s">
        <v>891</v>
      </c>
      <c r="J17" s="75">
        <v>1800</v>
      </c>
      <c r="K17" s="3"/>
      <c r="L17" s="277"/>
      <c r="M17" s="3"/>
      <c r="N17" s="3"/>
      <c r="O17" s="3"/>
      <c r="P17" s="3"/>
      <c r="Q17" s="3"/>
    </row>
    <row r="18" spans="1:18" s="1" customFormat="1" ht="187.5" x14ac:dyDescent="0.2">
      <c r="A18" s="23"/>
      <c r="B18" s="23"/>
      <c r="C18" s="23"/>
      <c r="D18" s="23"/>
      <c r="E18" s="3"/>
      <c r="F18" s="3" t="s">
        <v>892</v>
      </c>
      <c r="G18" s="275" t="s">
        <v>893</v>
      </c>
      <c r="H18" s="368" t="s">
        <v>2399</v>
      </c>
      <c r="I18" s="3" t="s">
        <v>894</v>
      </c>
      <c r="J18" s="75">
        <v>177276</v>
      </c>
      <c r="K18" s="3"/>
      <c r="L18" s="277"/>
      <c r="M18" s="3"/>
      <c r="N18" s="3"/>
      <c r="O18" s="3"/>
      <c r="P18" s="3"/>
      <c r="Q18" s="3"/>
    </row>
    <row r="19" spans="1:18" s="1" customFormat="1" ht="75" x14ac:dyDescent="0.2">
      <c r="A19" s="494">
        <v>1</v>
      </c>
      <c r="B19" s="494"/>
      <c r="C19" s="494"/>
      <c r="D19" s="494"/>
      <c r="E19" s="320" t="s">
        <v>798</v>
      </c>
      <c r="F19" s="320" t="s">
        <v>799</v>
      </c>
      <c r="G19" s="321" t="s">
        <v>800</v>
      </c>
      <c r="H19" s="320" t="s">
        <v>1922</v>
      </c>
      <c r="I19" s="320" t="s">
        <v>801</v>
      </c>
      <c r="J19" s="320" t="s">
        <v>802</v>
      </c>
      <c r="K19" s="320" t="s">
        <v>1768</v>
      </c>
      <c r="L19" s="320">
        <v>0</v>
      </c>
      <c r="M19" s="320"/>
      <c r="N19" s="320" t="s">
        <v>803</v>
      </c>
      <c r="O19" s="320"/>
      <c r="P19" s="320" t="s">
        <v>804</v>
      </c>
      <c r="Q19" s="166" t="s">
        <v>2191</v>
      </c>
      <c r="R19" s="22"/>
    </row>
    <row r="20" spans="1:18" s="1" customFormat="1" ht="56.25" x14ac:dyDescent="0.2">
      <c r="A20" s="614"/>
      <c r="B20" s="614"/>
      <c r="C20" s="614"/>
      <c r="D20" s="614"/>
      <c r="E20" s="139"/>
      <c r="F20" s="139"/>
      <c r="G20" s="300" t="s">
        <v>805</v>
      </c>
      <c r="H20" s="139" t="s">
        <v>806</v>
      </c>
      <c r="I20" s="139" t="s">
        <v>801</v>
      </c>
      <c r="J20" s="139" t="s">
        <v>802</v>
      </c>
      <c r="K20" s="139"/>
      <c r="L20" s="139"/>
      <c r="M20" s="139"/>
      <c r="N20" s="139" t="s">
        <v>803</v>
      </c>
      <c r="O20" s="139"/>
      <c r="P20" s="139"/>
      <c r="Q20" s="139"/>
      <c r="R20" s="22"/>
    </row>
    <row r="21" spans="1:18" s="1" customFormat="1" ht="37.5" x14ac:dyDescent="0.2">
      <c r="A21" s="614"/>
      <c r="B21" s="614"/>
      <c r="C21" s="614"/>
      <c r="D21" s="614"/>
      <c r="E21" s="139"/>
      <c r="F21" s="139"/>
      <c r="G21" s="300"/>
      <c r="H21" s="139" t="s">
        <v>807</v>
      </c>
      <c r="I21" s="139" t="s">
        <v>773</v>
      </c>
      <c r="J21" s="139" t="s">
        <v>261</v>
      </c>
      <c r="K21" s="139"/>
      <c r="L21" s="139"/>
      <c r="M21" s="139"/>
      <c r="N21" s="139" t="s">
        <v>803</v>
      </c>
      <c r="O21" s="139"/>
      <c r="P21" s="139"/>
      <c r="Q21" s="139"/>
      <c r="R21" s="22"/>
    </row>
    <row r="22" spans="1:18" s="1" customFormat="1" ht="37.5" x14ac:dyDescent="0.2">
      <c r="A22" s="614"/>
      <c r="B22" s="614"/>
      <c r="C22" s="614"/>
      <c r="D22" s="614"/>
      <c r="E22" s="139"/>
      <c r="F22" s="139"/>
      <c r="G22" s="300"/>
      <c r="H22" s="309" t="s">
        <v>808</v>
      </c>
      <c r="I22" s="139" t="s">
        <v>737</v>
      </c>
      <c r="J22" s="139" t="s">
        <v>738</v>
      </c>
      <c r="K22" s="139"/>
      <c r="L22" s="139"/>
      <c r="M22" s="139"/>
      <c r="N22" s="139" t="s">
        <v>803</v>
      </c>
      <c r="O22" s="139"/>
      <c r="P22" s="139"/>
      <c r="Q22" s="139"/>
      <c r="R22" s="22"/>
    </row>
    <row r="23" spans="1:18" s="1" customFormat="1" ht="37.5" x14ac:dyDescent="0.2">
      <c r="A23" s="614"/>
      <c r="B23" s="614"/>
      <c r="C23" s="614"/>
      <c r="D23" s="614"/>
      <c r="E23" s="139"/>
      <c r="F23" s="139"/>
      <c r="G23" s="300"/>
      <c r="H23" s="309" t="s">
        <v>809</v>
      </c>
      <c r="I23" s="309" t="s">
        <v>810</v>
      </c>
      <c r="J23" s="309" t="s">
        <v>261</v>
      </c>
      <c r="K23" s="139"/>
      <c r="L23" s="139"/>
      <c r="M23" s="139"/>
      <c r="N23" s="139" t="s">
        <v>803</v>
      </c>
      <c r="O23" s="139"/>
      <c r="P23" s="139"/>
      <c r="Q23" s="139"/>
      <c r="R23" s="22"/>
    </row>
    <row r="24" spans="1:18" s="1" customFormat="1" ht="93.75" x14ac:dyDescent="0.2">
      <c r="A24" s="614"/>
      <c r="B24" s="614"/>
      <c r="C24" s="614"/>
      <c r="D24" s="614"/>
      <c r="E24" s="139"/>
      <c r="F24" s="139"/>
      <c r="G24" s="300"/>
      <c r="H24" s="309" t="s">
        <v>811</v>
      </c>
      <c r="I24" s="139" t="s">
        <v>737</v>
      </c>
      <c r="J24" s="139" t="s">
        <v>738</v>
      </c>
      <c r="K24" s="139"/>
      <c r="L24" s="139"/>
      <c r="M24" s="139"/>
      <c r="N24" s="139" t="s">
        <v>803</v>
      </c>
      <c r="O24" s="139"/>
      <c r="P24" s="139"/>
      <c r="Q24" s="139"/>
      <c r="R24" s="22"/>
    </row>
    <row r="25" spans="1:18" s="1" customFormat="1" ht="37.5" x14ac:dyDescent="0.2">
      <c r="A25" s="614"/>
      <c r="B25" s="614"/>
      <c r="C25" s="614"/>
      <c r="D25" s="614"/>
      <c r="E25" s="139"/>
      <c r="F25" s="139"/>
      <c r="G25" s="300" t="s">
        <v>812</v>
      </c>
      <c r="H25" s="139" t="s">
        <v>813</v>
      </c>
      <c r="I25" s="139"/>
      <c r="J25" s="139"/>
      <c r="K25" s="139"/>
      <c r="L25" s="139"/>
      <c r="M25" s="139"/>
      <c r="N25" s="139" t="s">
        <v>803</v>
      </c>
      <c r="O25" s="139"/>
      <c r="P25" s="139"/>
      <c r="Q25" s="139"/>
      <c r="R25" s="22"/>
    </row>
    <row r="26" spans="1:18" s="1" customFormat="1" ht="171.75" customHeight="1" x14ac:dyDescent="0.2">
      <c r="A26" s="324">
        <v>1</v>
      </c>
      <c r="B26" s="324"/>
      <c r="C26" s="324"/>
      <c r="D26" s="494"/>
      <c r="E26" s="166" t="s">
        <v>867</v>
      </c>
      <c r="F26" s="166" t="s">
        <v>868</v>
      </c>
      <c r="G26" s="166" t="s">
        <v>869</v>
      </c>
      <c r="H26" s="166"/>
      <c r="I26" s="166"/>
      <c r="J26" s="166"/>
      <c r="K26" s="166" t="s">
        <v>1768</v>
      </c>
      <c r="L26" s="511">
        <f>SUM(L27:L31)</f>
        <v>147200</v>
      </c>
      <c r="M26" s="166">
        <v>102</v>
      </c>
      <c r="N26" s="166"/>
      <c r="O26" s="166"/>
      <c r="P26" s="166" t="s">
        <v>699</v>
      </c>
      <c r="Q26" s="166" t="s">
        <v>2191</v>
      </c>
    </row>
    <row r="27" spans="1:18" s="1" customFormat="1" ht="143.25" customHeight="1" x14ac:dyDescent="0.2">
      <c r="A27" s="23"/>
      <c r="B27" s="23"/>
      <c r="C27" s="23"/>
      <c r="D27" s="614"/>
      <c r="E27" s="3"/>
      <c r="F27" s="3"/>
      <c r="G27" s="3"/>
      <c r="H27" s="3" t="s">
        <v>2247</v>
      </c>
      <c r="I27" s="3" t="s">
        <v>870</v>
      </c>
      <c r="J27" s="3">
        <v>15</v>
      </c>
      <c r="K27" s="3" t="s">
        <v>2400</v>
      </c>
      <c r="L27" s="287">
        <v>7200</v>
      </c>
      <c r="M27" s="3">
        <v>102</v>
      </c>
      <c r="N27" s="3" t="s">
        <v>871</v>
      </c>
      <c r="O27" s="75">
        <v>7200</v>
      </c>
      <c r="P27" s="3"/>
      <c r="Q27" s="3"/>
    </row>
    <row r="28" spans="1:18" s="1" customFormat="1" ht="37.5" x14ac:dyDescent="0.2">
      <c r="A28" s="23"/>
      <c r="B28" s="23"/>
      <c r="C28" s="23"/>
      <c r="D28" s="23"/>
      <c r="E28" s="3"/>
      <c r="F28" s="3"/>
      <c r="G28" s="3"/>
      <c r="H28" s="3"/>
      <c r="I28" s="3"/>
      <c r="J28" s="3"/>
      <c r="K28" s="3" t="s">
        <v>872</v>
      </c>
      <c r="L28" s="287">
        <v>50000</v>
      </c>
      <c r="M28" s="3">
        <v>102</v>
      </c>
      <c r="N28" s="3" t="s">
        <v>871</v>
      </c>
      <c r="O28" s="366">
        <v>50000</v>
      </c>
      <c r="P28" s="3"/>
      <c r="Q28" s="3"/>
    </row>
    <row r="29" spans="1:18" s="1" customFormat="1" ht="150" x14ac:dyDescent="0.2">
      <c r="A29" s="23"/>
      <c r="B29" s="23"/>
      <c r="C29" s="23"/>
      <c r="D29" s="23"/>
      <c r="E29" s="3"/>
      <c r="F29" s="3"/>
      <c r="G29" s="3"/>
      <c r="H29" s="3" t="s">
        <v>873</v>
      </c>
      <c r="I29" s="3"/>
      <c r="J29" s="3"/>
      <c r="K29" s="3" t="s">
        <v>874</v>
      </c>
      <c r="L29" s="287">
        <v>9600</v>
      </c>
      <c r="M29" s="3">
        <v>102</v>
      </c>
      <c r="N29" s="3" t="s">
        <v>871</v>
      </c>
      <c r="O29" s="75">
        <v>9600</v>
      </c>
      <c r="P29" s="3"/>
      <c r="Q29" s="3"/>
    </row>
    <row r="30" spans="1:18" s="1" customFormat="1" ht="93.75" x14ac:dyDescent="0.2">
      <c r="A30" s="23"/>
      <c r="B30" s="23"/>
      <c r="C30" s="23"/>
      <c r="D30" s="23"/>
      <c r="E30" s="3"/>
      <c r="F30" s="3"/>
      <c r="G30" s="3"/>
      <c r="H30" s="3"/>
      <c r="I30" s="3"/>
      <c r="J30" s="3"/>
      <c r="K30" s="3" t="s">
        <v>875</v>
      </c>
      <c r="L30" s="287">
        <v>30400</v>
      </c>
      <c r="M30" s="3">
        <v>102</v>
      </c>
      <c r="N30" s="3" t="s">
        <v>871</v>
      </c>
      <c r="O30" s="75">
        <v>30400</v>
      </c>
      <c r="P30" s="3"/>
      <c r="Q30" s="3"/>
    </row>
    <row r="31" spans="1:18" s="1" customFormat="1" ht="37.5" x14ac:dyDescent="0.2">
      <c r="A31" s="23"/>
      <c r="B31" s="23"/>
      <c r="C31" s="23"/>
      <c r="D31" s="23"/>
      <c r="E31" s="3"/>
      <c r="F31" s="3"/>
      <c r="G31" s="3"/>
      <c r="H31" s="3"/>
      <c r="I31" s="3"/>
      <c r="J31" s="3"/>
      <c r="K31" s="3" t="s">
        <v>872</v>
      </c>
      <c r="L31" s="287">
        <v>50000</v>
      </c>
      <c r="M31" s="3">
        <v>102</v>
      </c>
      <c r="N31" s="3" t="s">
        <v>871</v>
      </c>
      <c r="O31" s="366">
        <v>50000</v>
      </c>
      <c r="P31" s="3"/>
      <c r="Q31" s="3"/>
    </row>
    <row r="32" spans="1:18" s="1" customFormat="1" ht="112.5" x14ac:dyDescent="0.2">
      <c r="A32" s="324">
        <v>1</v>
      </c>
      <c r="B32" s="324"/>
      <c r="C32" s="324"/>
      <c r="D32" s="324"/>
      <c r="E32" s="320" t="s">
        <v>740</v>
      </c>
      <c r="F32" s="166" t="s">
        <v>917</v>
      </c>
      <c r="G32" s="166"/>
      <c r="H32" s="166"/>
      <c r="I32" s="166"/>
      <c r="J32" s="324"/>
      <c r="K32" s="166" t="s">
        <v>1768</v>
      </c>
      <c r="L32" s="336">
        <f>L33</f>
        <v>2625</v>
      </c>
      <c r="M32" s="166">
        <v>101</v>
      </c>
      <c r="N32" s="166"/>
      <c r="O32" s="166"/>
      <c r="P32" s="166"/>
      <c r="Q32" s="166" t="s">
        <v>2191</v>
      </c>
    </row>
    <row r="33" spans="1:18" s="200" customFormat="1" ht="157.5" x14ac:dyDescent="0.3">
      <c r="A33" s="615"/>
      <c r="B33" s="615"/>
      <c r="C33" s="615"/>
      <c r="D33" s="615"/>
      <c r="E33" s="202"/>
      <c r="F33" s="202"/>
      <c r="G33" s="202"/>
      <c r="H33" s="3" t="s">
        <v>918</v>
      </c>
      <c r="I33" s="134" t="s">
        <v>919</v>
      </c>
      <c r="J33" s="375" t="s">
        <v>920</v>
      </c>
      <c r="K33" s="3" t="s">
        <v>921</v>
      </c>
      <c r="L33" s="277">
        <v>2625</v>
      </c>
      <c r="M33" s="3"/>
      <c r="N33" s="3" t="s">
        <v>922</v>
      </c>
      <c r="O33" s="202"/>
      <c r="P33" s="202"/>
      <c r="Q33" s="202"/>
    </row>
    <row r="34" spans="1:18" s="180" customFormat="1" ht="157.5" x14ac:dyDescent="0.2">
      <c r="A34" s="494">
        <v>1</v>
      </c>
      <c r="B34" s="494"/>
      <c r="C34" s="494"/>
      <c r="D34" s="494"/>
      <c r="E34" s="166" t="s">
        <v>906</v>
      </c>
      <c r="F34" s="327" t="s">
        <v>907</v>
      </c>
      <c r="G34" s="166" t="s">
        <v>2401</v>
      </c>
      <c r="H34" s="166"/>
      <c r="I34" s="166"/>
      <c r="J34" s="166"/>
      <c r="K34" s="166" t="s">
        <v>1768</v>
      </c>
      <c r="L34" s="511">
        <f>L35+L36</f>
        <v>37050</v>
      </c>
      <c r="M34" s="166">
        <v>102</v>
      </c>
      <c r="N34" s="166"/>
      <c r="O34" s="166"/>
      <c r="P34" s="320" t="s">
        <v>735</v>
      </c>
      <c r="Q34" s="166" t="s">
        <v>2191</v>
      </c>
    </row>
    <row r="35" spans="1:18" s="180" customFormat="1" ht="112.5" x14ac:dyDescent="0.2">
      <c r="A35" s="614"/>
      <c r="B35" s="614"/>
      <c r="C35" s="614"/>
      <c r="D35" s="614"/>
      <c r="E35" s="3"/>
      <c r="F35" s="3"/>
      <c r="G35" s="3"/>
      <c r="H35" s="3" t="s">
        <v>1963</v>
      </c>
      <c r="I35" s="134" t="s">
        <v>909</v>
      </c>
      <c r="J35" s="3" t="s">
        <v>910</v>
      </c>
      <c r="K35" s="3" t="s">
        <v>911</v>
      </c>
      <c r="L35" s="287">
        <v>36000</v>
      </c>
      <c r="M35" s="3" t="s">
        <v>912</v>
      </c>
      <c r="N35" s="3" t="s">
        <v>913</v>
      </c>
      <c r="O35" s="3"/>
      <c r="P35" s="139"/>
      <c r="Q35" s="3"/>
    </row>
    <row r="36" spans="1:18" s="180" customFormat="1" ht="94.5" x14ac:dyDescent="0.2">
      <c r="A36" s="614"/>
      <c r="B36" s="614"/>
      <c r="C36" s="614"/>
      <c r="D36" s="614"/>
      <c r="E36" s="3"/>
      <c r="F36" s="3"/>
      <c r="G36" s="3"/>
      <c r="H36" s="3" t="s">
        <v>1964</v>
      </c>
      <c r="I36" s="134" t="s">
        <v>914</v>
      </c>
      <c r="J36" s="3" t="s">
        <v>915</v>
      </c>
      <c r="K36" s="3" t="s">
        <v>916</v>
      </c>
      <c r="L36" s="287">
        <v>1050</v>
      </c>
      <c r="M36" s="3" t="s">
        <v>912</v>
      </c>
      <c r="N36" s="3" t="s">
        <v>913</v>
      </c>
      <c r="O36" s="3"/>
      <c r="P36" s="139"/>
      <c r="Q36" s="3"/>
    </row>
    <row r="37" spans="1:18" s="1" customFormat="1" ht="107.25" customHeight="1" x14ac:dyDescent="0.2">
      <c r="A37" s="23"/>
      <c r="B37" s="23"/>
      <c r="C37" s="23"/>
      <c r="D37" s="23"/>
      <c r="E37" s="3"/>
      <c r="F37" s="3"/>
      <c r="G37" s="3"/>
      <c r="H37" s="3" t="s">
        <v>1965</v>
      </c>
      <c r="I37" s="3" t="s">
        <v>737</v>
      </c>
      <c r="J37" s="139" t="s">
        <v>738</v>
      </c>
      <c r="K37" s="3"/>
      <c r="L37" s="277"/>
      <c r="M37" s="3"/>
      <c r="N37" s="3"/>
      <c r="O37" s="3"/>
      <c r="P37" s="139"/>
      <c r="Q37" s="3"/>
    </row>
    <row r="38" spans="1:18" s="1" customFormat="1" ht="87" customHeight="1" x14ac:dyDescent="0.2">
      <c r="A38" s="23"/>
      <c r="B38" s="23"/>
      <c r="C38" s="23"/>
      <c r="D38" s="23"/>
      <c r="E38" s="3"/>
      <c r="F38" s="3"/>
      <c r="G38" s="3"/>
      <c r="H38" s="3" t="s">
        <v>1966</v>
      </c>
      <c r="I38" s="3" t="s">
        <v>737</v>
      </c>
      <c r="J38" s="139" t="s">
        <v>738</v>
      </c>
      <c r="K38" s="201"/>
      <c r="L38" s="277"/>
      <c r="M38" s="3"/>
      <c r="N38" s="3"/>
      <c r="O38" s="3"/>
      <c r="P38" s="139"/>
      <c r="Q38" s="3"/>
    </row>
    <row r="39" spans="1:18" s="1" customFormat="1" ht="131.25" x14ac:dyDescent="0.2">
      <c r="A39" s="324">
        <v>1</v>
      </c>
      <c r="B39" s="324"/>
      <c r="C39" s="324"/>
      <c r="D39" s="324"/>
      <c r="E39" s="323" t="s">
        <v>996</v>
      </c>
      <c r="F39" s="323" t="s">
        <v>997</v>
      </c>
      <c r="G39" s="166" t="s">
        <v>1918</v>
      </c>
      <c r="H39" s="325" t="s">
        <v>998</v>
      </c>
      <c r="I39" s="323"/>
      <c r="J39" s="323"/>
      <c r="K39" s="320" t="s">
        <v>1768</v>
      </c>
      <c r="L39" s="664">
        <f>L40</f>
        <v>5000</v>
      </c>
      <c r="M39" s="502">
        <v>101</v>
      </c>
      <c r="N39" s="323" t="s">
        <v>1000</v>
      </c>
      <c r="O39" s="511">
        <v>5000</v>
      </c>
      <c r="P39" s="166" t="s">
        <v>1002</v>
      </c>
      <c r="Q39" s="166" t="s">
        <v>1003</v>
      </c>
    </row>
    <row r="40" spans="1:18" s="1" customFormat="1" ht="93.75" x14ac:dyDescent="0.3">
      <c r="A40" s="23"/>
      <c r="B40" s="23"/>
      <c r="C40" s="23"/>
      <c r="D40" s="23"/>
      <c r="E40" s="49"/>
      <c r="F40" s="49"/>
      <c r="G40" s="3"/>
      <c r="H40" s="303"/>
      <c r="I40" s="569" t="s">
        <v>2248</v>
      </c>
      <c r="J40" s="49" t="s">
        <v>1934</v>
      </c>
      <c r="K40" s="139" t="s">
        <v>999</v>
      </c>
      <c r="L40" s="660">
        <v>5000</v>
      </c>
      <c r="M40" s="307"/>
      <c r="N40" s="49"/>
      <c r="O40" s="308"/>
      <c r="P40" s="3"/>
      <c r="Q40" s="3"/>
    </row>
    <row r="41" spans="1:18" s="1" customFormat="1" ht="150" x14ac:dyDescent="0.2">
      <c r="A41" s="23"/>
      <c r="B41" s="23"/>
      <c r="C41" s="23"/>
      <c r="D41" s="23"/>
      <c r="E41" s="49"/>
      <c r="F41" s="49" t="s">
        <v>1004</v>
      </c>
      <c r="G41" s="3" t="s">
        <v>1930</v>
      </c>
      <c r="H41" s="303" t="s">
        <v>1005</v>
      </c>
      <c r="I41" s="49" t="s">
        <v>1006</v>
      </c>
      <c r="J41" s="290" t="s">
        <v>1929</v>
      </c>
      <c r="K41" s="139"/>
      <c r="L41" s="306" t="s">
        <v>1007</v>
      </c>
      <c r="M41" s="307"/>
      <c r="N41" s="49"/>
      <c r="O41" s="308"/>
      <c r="P41" s="3" t="s">
        <v>1008</v>
      </c>
      <c r="Q41" s="3"/>
    </row>
    <row r="42" spans="1:18" s="1" customFormat="1" ht="94.5" x14ac:dyDescent="0.2">
      <c r="A42" s="324">
        <v>1</v>
      </c>
      <c r="B42" s="324"/>
      <c r="C42" s="324"/>
      <c r="D42" s="324"/>
      <c r="E42" s="166" t="s">
        <v>1291</v>
      </c>
      <c r="F42" s="166" t="s">
        <v>1292</v>
      </c>
      <c r="G42" s="327" t="s">
        <v>1293</v>
      </c>
      <c r="H42" s="166"/>
      <c r="I42" s="166"/>
      <c r="J42" s="166"/>
      <c r="K42" s="166" t="s">
        <v>1768</v>
      </c>
      <c r="L42" s="339">
        <f>L43</f>
        <v>7125</v>
      </c>
      <c r="M42" s="166">
        <v>101</v>
      </c>
      <c r="N42" s="166"/>
      <c r="O42" s="166"/>
      <c r="P42" s="166" t="s">
        <v>1285</v>
      </c>
      <c r="Q42" s="166" t="s">
        <v>1286</v>
      </c>
    </row>
    <row r="43" spans="1:18" s="22" customFormat="1" ht="215.25" customHeight="1" x14ac:dyDescent="0.2">
      <c r="A43" s="23"/>
      <c r="B43" s="23"/>
      <c r="C43" s="23"/>
      <c r="D43" s="23"/>
      <c r="E43" s="3"/>
      <c r="F43" s="3"/>
      <c r="G43" s="3"/>
      <c r="H43" s="3" t="s">
        <v>1294</v>
      </c>
      <c r="I43" s="3" t="s">
        <v>1976</v>
      </c>
      <c r="J43" s="399" t="s">
        <v>2402</v>
      </c>
      <c r="K43" s="3" t="s">
        <v>1975</v>
      </c>
      <c r="L43" s="393">
        <v>7125</v>
      </c>
      <c r="M43" s="3">
        <v>101</v>
      </c>
      <c r="N43" s="3" t="s">
        <v>935</v>
      </c>
      <c r="O43" s="75">
        <v>7125</v>
      </c>
      <c r="P43" s="3"/>
      <c r="Q43" s="3"/>
    </row>
    <row r="44" spans="1:18" s="1" customFormat="1" ht="131.25" x14ac:dyDescent="0.2">
      <c r="A44" s="331">
        <v>1</v>
      </c>
      <c r="B44" s="331" t="s">
        <v>1014</v>
      </c>
      <c r="C44" s="331" t="s">
        <v>1014</v>
      </c>
      <c r="D44" s="331" t="s">
        <v>1014</v>
      </c>
      <c r="E44" s="323" t="s">
        <v>1015</v>
      </c>
      <c r="F44" s="323" t="s">
        <v>1016</v>
      </c>
      <c r="G44" s="323" t="s">
        <v>1017</v>
      </c>
      <c r="H44" s="323" t="s">
        <v>1018</v>
      </c>
      <c r="I44" s="323"/>
      <c r="J44" s="323"/>
      <c r="K44" s="323" t="s">
        <v>1768</v>
      </c>
      <c r="L44" s="329">
        <f>SUM(SUM(L45:L47))</f>
        <v>9930</v>
      </c>
      <c r="M44" s="328">
        <v>101</v>
      </c>
      <c r="N44" s="330"/>
      <c r="O44" s="329">
        <v>9930</v>
      </c>
      <c r="P44" s="323" t="s">
        <v>1019</v>
      </c>
      <c r="Q44" s="323" t="s">
        <v>173</v>
      </c>
      <c r="R44" s="22"/>
    </row>
    <row r="45" spans="1:18" s="1" customFormat="1" ht="131.25" x14ac:dyDescent="0.2">
      <c r="A45" s="23"/>
      <c r="B45" s="23"/>
      <c r="C45" s="23"/>
      <c r="D45" s="23"/>
      <c r="E45" s="49"/>
      <c r="F45" s="49" t="s">
        <v>1021</v>
      </c>
      <c r="G45" s="49"/>
      <c r="H45" s="49" t="s">
        <v>1022</v>
      </c>
      <c r="I45" s="49"/>
      <c r="J45" s="49"/>
      <c r="K45" s="49" t="s">
        <v>1023</v>
      </c>
      <c r="L45" s="109">
        <v>750</v>
      </c>
      <c r="M45" s="49">
        <v>101</v>
      </c>
      <c r="N45" s="307" t="s">
        <v>1024</v>
      </c>
      <c r="O45" s="109"/>
      <c r="P45" s="49"/>
      <c r="Q45" s="49"/>
      <c r="R45" s="22"/>
    </row>
    <row r="46" spans="1:18" s="1" customFormat="1" ht="232.5" customHeight="1" x14ac:dyDescent="0.2">
      <c r="A46" s="23"/>
      <c r="B46" s="23"/>
      <c r="C46" s="23"/>
      <c r="D46" s="23"/>
      <c r="E46" s="49"/>
      <c r="F46" s="49"/>
      <c r="G46" s="49"/>
      <c r="H46" s="49" t="s">
        <v>1025</v>
      </c>
      <c r="I46" s="49" t="s">
        <v>1026</v>
      </c>
      <c r="J46" s="49" t="s">
        <v>111</v>
      </c>
      <c r="K46" s="291" t="s">
        <v>1027</v>
      </c>
      <c r="L46" s="109">
        <v>9180</v>
      </c>
      <c r="M46" s="49">
        <v>101</v>
      </c>
      <c r="N46" s="49" t="s">
        <v>1028</v>
      </c>
      <c r="O46" s="109"/>
      <c r="P46" s="49"/>
      <c r="Q46" s="49"/>
      <c r="R46" s="22"/>
    </row>
    <row r="47" spans="1:18" s="1" customFormat="1" ht="18.75" x14ac:dyDescent="0.2">
      <c r="A47" s="23"/>
      <c r="B47" s="23"/>
      <c r="C47" s="23"/>
      <c r="D47" s="23"/>
      <c r="E47" s="49"/>
      <c r="F47" s="49"/>
      <c r="G47" s="49"/>
      <c r="H47" s="49" t="s">
        <v>1029</v>
      </c>
      <c r="I47" s="49"/>
      <c r="J47" s="49"/>
      <c r="K47" s="49"/>
      <c r="L47" s="109"/>
      <c r="M47" s="49"/>
      <c r="N47" s="310">
        <v>23255</v>
      </c>
      <c r="O47" s="109"/>
      <c r="P47" s="49"/>
      <c r="Q47" s="49"/>
      <c r="R47" s="22"/>
    </row>
    <row r="48" spans="1:18" s="1" customFormat="1" ht="150" x14ac:dyDescent="0.2">
      <c r="A48" s="331">
        <v>1</v>
      </c>
      <c r="B48" s="331" t="s">
        <v>1014</v>
      </c>
      <c r="C48" s="331" t="s">
        <v>1014</v>
      </c>
      <c r="D48" s="331" t="s">
        <v>1014</v>
      </c>
      <c r="E48" s="166" t="s">
        <v>1931</v>
      </c>
      <c r="F48" s="166" t="s">
        <v>1075</v>
      </c>
      <c r="G48" s="331" t="s">
        <v>1920</v>
      </c>
      <c r="H48" s="166" t="s">
        <v>1606</v>
      </c>
      <c r="I48" s="332"/>
      <c r="J48" s="324"/>
      <c r="K48" s="332" t="s">
        <v>1768</v>
      </c>
      <c r="L48" s="705">
        <f>L49</f>
        <v>33500</v>
      </c>
      <c r="M48" s="324">
        <v>102</v>
      </c>
      <c r="N48" s="324" t="s">
        <v>1609</v>
      </c>
      <c r="O48" s="333" t="s">
        <v>1610</v>
      </c>
      <c r="P48" s="166" t="s">
        <v>2403</v>
      </c>
      <c r="Q48" s="323" t="s">
        <v>173</v>
      </c>
      <c r="R48" s="22"/>
    </row>
    <row r="49" spans="1:18" s="1" customFormat="1" ht="177.75" customHeight="1" x14ac:dyDescent="0.2">
      <c r="A49" s="34"/>
      <c r="B49" s="34"/>
      <c r="C49" s="34"/>
      <c r="D49" s="34"/>
      <c r="E49" s="3"/>
      <c r="F49" s="3"/>
      <c r="G49" s="34"/>
      <c r="H49" s="3"/>
      <c r="I49" s="3" t="s">
        <v>1607</v>
      </c>
      <c r="J49" s="23" t="s">
        <v>1608</v>
      </c>
      <c r="K49" s="292" t="s">
        <v>1921</v>
      </c>
      <c r="L49" s="35">
        <v>33500</v>
      </c>
      <c r="M49" s="23"/>
      <c r="N49" s="23"/>
      <c r="O49" s="35"/>
      <c r="P49" s="3"/>
      <c r="Q49" s="23"/>
      <c r="R49" s="22"/>
    </row>
    <row r="50" spans="1:18" s="1" customFormat="1" ht="93.75" x14ac:dyDescent="0.2">
      <c r="A50" s="324">
        <v>1</v>
      </c>
      <c r="B50" s="324"/>
      <c r="C50" s="324"/>
      <c r="D50" s="324"/>
      <c r="E50" s="166" t="s">
        <v>1147</v>
      </c>
      <c r="F50" s="166" t="s">
        <v>1148</v>
      </c>
      <c r="G50" s="166" t="s">
        <v>1149</v>
      </c>
      <c r="H50" s="166" t="s">
        <v>1150</v>
      </c>
      <c r="I50" s="166"/>
      <c r="J50" s="166"/>
      <c r="K50" s="166" t="s">
        <v>1933</v>
      </c>
      <c r="L50" s="511">
        <f>SUM(SUM(L51:L55))</f>
        <v>12510</v>
      </c>
      <c r="M50" s="166">
        <v>102</v>
      </c>
      <c r="N50" s="166"/>
      <c r="O50" s="334">
        <v>12510</v>
      </c>
      <c r="P50" s="166" t="s">
        <v>1153</v>
      </c>
      <c r="Q50" s="323" t="s">
        <v>173</v>
      </c>
    </row>
    <row r="51" spans="1:18" s="1" customFormat="1" ht="78.75" x14ac:dyDescent="0.2">
      <c r="A51" s="23"/>
      <c r="B51" s="23"/>
      <c r="C51" s="23"/>
      <c r="D51" s="23"/>
      <c r="E51" s="3"/>
      <c r="F51" s="3"/>
      <c r="G51" s="3"/>
      <c r="H51" s="3"/>
      <c r="I51" s="134" t="s">
        <v>1151</v>
      </c>
      <c r="J51" s="3" t="s">
        <v>1932</v>
      </c>
      <c r="K51" s="3">
        <v>0</v>
      </c>
      <c r="L51" s="3">
        <v>0</v>
      </c>
      <c r="M51" s="3">
        <v>0</v>
      </c>
      <c r="N51" s="3" t="s">
        <v>1152</v>
      </c>
      <c r="O51" s="75"/>
      <c r="P51" s="3"/>
      <c r="Q51" s="3"/>
    </row>
    <row r="52" spans="1:18" s="1" customFormat="1" ht="78.75" x14ac:dyDescent="0.2">
      <c r="A52" s="23"/>
      <c r="B52" s="23"/>
      <c r="C52" s="23"/>
      <c r="D52" s="23"/>
      <c r="E52" s="3"/>
      <c r="F52" s="3"/>
      <c r="G52" s="3"/>
      <c r="H52" s="3" t="s">
        <v>1154</v>
      </c>
      <c r="I52" s="134" t="s">
        <v>1151</v>
      </c>
      <c r="J52" s="3" t="s">
        <v>1155</v>
      </c>
      <c r="K52" s="3" t="s">
        <v>1156</v>
      </c>
      <c r="L52" s="75">
        <v>6000</v>
      </c>
      <c r="M52" s="3">
        <v>102</v>
      </c>
      <c r="N52" s="3" t="s">
        <v>1152</v>
      </c>
      <c r="O52" s="75"/>
      <c r="P52" s="3"/>
      <c r="Q52" s="3"/>
    </row>
    <row r="53" spans="1:18" s="1" customFormat="1" ht="75" x14ac:dyDescent="0.2">
      <c r="A53" s="23"/>
      <c r="B53" s="23"/>
      <c r="C53" s="23"/>
      <c r="D53" s="23"/>
      <c r="E53" s="3"/>
      <c r="F53" s="3"/>
      <c r="G53" s="3"/>
      <c r="H53" s="3" t="s">
        <v>1157</v>
      </c>
      <c r="I53" s="3" t="s">
        <v>1158</v>
      </c>
      <c r="J53" s="3" t="s">
        <v>1159</v>
      </c>
      <c r="K53" s="3" t="s">
        <v>1160</v>
      </c>
      <c r="L53" s="75">
        <v>3600</v>
      </c>
      <c r="M53" s="3">
        <v>102</v>
      </c>
      <c r="N53" s="3" t="s">
        <v>1152</v>
      </c>
      <c r="O53" s="75"/>
      <c r="P53" s="3"/>
      <c r="Q53" s="3"/>
    </row>
    <row r="54" spans="1:18" s="1" customFormat="1" ht="75" x14ac:dyDescent="0.2">
      <c r="A54" s="23"/>
      <c r="B54" s="23"/>
      <c r="C54" s="23"/>
      <c r="D54" s="23"/>
      <c r="E54" s="3"/>
      <c r="F54" s="3"/>
      <c r="G54" s="3"/>
      <c r="H54" s="3" t="s">
        <v>1161</v>
      </c>
      <c r="I54" s="3" t="s">
        <v>1162</v>
      </c>
      <c r="J54" s="3" t="s">
        <v>962</v>
      </c>
      <c r="K54" s="3" t="s">
        <v>1163</v>
      </c>
      <c r="L54" s="75">
        <v>2625</v>
      </c>
      <c r="M54" s="3">
        <v>102</v>
      </c>
      <c r="N54" s="3" t="s">
        <v>1164</v>
      </c>
      <c r="O54" s="75"/>
      <c r="P54" s="3"/>
      <c r="Q54" s="3"/>
    </row>
    <row r="55" spans="1:18" s="1" customFormat="1" ht="18.75" x14ac:dyDescent="0.2">
      <c r="A55" s="23"/>
      <c r="B55" s="23"/>
      <c r="C55" s="23"/>
      <c r="D55" s="23"/>
      <c r="E55" s="3"/>
      <c r="F55" s="3"/>
      <c r="G55" s="3"/>
      <c r="H55" s="3"/>
      <c r="I55" s="3"/>
      <c r="J55" s="3"/>
      <c r="K55" s="3" t="s">
        <v>941</v>
      </c>
      <c r="L55" s="3">
        <v>285</v>
      </c>
      <c r="M55" s="3">
        <v>102</v>
      </c>
      <c r="N55" s="3" t="s">
        <v>1152</v>
      </c>
      <c r="O55" s="3"/>
      <c r="P55" s="3"/>
      <c r="Q55" s="3"/>
    </row>
    <row r="56" spans="1:18" s="200" customFormat="1" ht="93.75" x14ac:dyDescent="0.3">
      <c r="A56" s="324">
        <v>1</v>
      </c>
      <c r="B56" s="324"/>
      <c r="C56" s="324"/>
      <c r="D56" s="324"/>
      <c r="E56" s="166" t="s">
        <v>1165</v>
      </c>
      <c r="F56" s="166" t="s">
        <v>1166</v>
      </c>
      <c r="G56" s="166" t="s">
        <v>1167</v>
      </c>
      <c r="H56" s="166" t="s">
        <v>1168</v>
      </c>
      <c r="I56" s="166"/>
      <c r="J56" s="166"/>
      <c r="K56" s="166" t="s">
        <v>1768</v>
      </c>
      <c r="L56" s="334">
        <f>L57+L58</f>
        <v>5000</v>
      </c>
      <c r="M56" s="166">
        <v>102</v>
      </c>
      <c r="N56" s="166" t="s">
        <v>1171</v>
      </c>
      <c r="O56" s="334">
        <v>5000</v>
      </c>
      <c r="P56" s="166" t="s">
        <v>1153</v>
      </c>
      <c r="Q56" s="323" t="s">
        <v>173</v>
      </c>
    </row>
    <row r="57" spans="1:18" s="200" customFormat="1" ht="75" x14ac:dyDescent="0.3">
      <c r="A57" s="23"/>
      <c r="B57" s="23"/>
      <c r="C57" s="23"/>
      <c r="D57" s="23"/>
      <c r="E57" s="3"/>
      <c r="F57" s="3"/>
      <c r="G57" s="3"/>
      <c r="H57" s="3"/>
      <c r="I57" s="3" t="s">
        <v>1169</v>
      </c>
      <c r="J57" s="3" t="s">
        <v>1144</v>
      </c>
      <c r="K57" s="3" t="s">
        <v>1170</v>
      </c>
      <c r="L57" s="75">
        <v>1800</v>
      </c>
      <c r="M57" s="3">
        <v>102</v>
      </c>
      <c r="N57" s="3"/>
      <c r="O57" s="75"/>
      <c r="P57" s="3"/>
      <c r="Q57" s="3"/>
    </row>
    <row r="58" spans="1:18" s="200" customFormat="1" ht="18.75" x14ac:dyDescent="0.3">
      <c r="A58" s="23"/>
      <c r="B58" s="23"/>
      <c r="C58" s="23"/>
      <c r="D58" s="23"/>
      <c r="E58" s="3"/>
      <c r="F58" s="3"/>
      <c r="G58" s="3"/>
      <c r="H58" s="3"/>
      <c r="I58" s="3"/>
      <c r="J58" s="3"/>
      <c r="K58" s="3" t="s">
        <v>941</v>
      </c>
      <c r="L58" s="75">
        <v>3200</v>
      </c>
      <c r="M58" s="3">
        <v>102</v>
      </c>
      <c r="N58" s="3" t="s">
        <v>1171</v>
      </c>
      <c r="O58" s="75"/>
      <c r="P58" s="3"/>
      <c r="Q58" s="3"/>
    </row>
    <row r="59" spans="1:18" s="1" customFormat="1" ht="83.25" customHeight="1" x14ac:dyDescent="0.2">
      <c r="A59" s="381" t="s">
        <v>1752</v>
      </c>
      <c r="B59" s="381"/>
      <c r="C59" s="381"/>
      <c r="D59" s="324"/>
      <c r="E59" s="166" t="s">
        <v>1054</v>
      </c>
      <c r="F59" s="347" t="s">
        <v>1959</v>
      </c>
      <c r="G59" s="378" t="s">
        <v>1055</v>
      </c>
      <c r="H59" s="166"/>
      <c r="I59" s="166"/>
      <c r="J59" s="166"/>
      <c r="K59" s="166" t="s">
        <v>1768</v>
      </c>
      <c r="L59" s="336">
        <f>L60+L61+L62+L63+L64</f>
        <v>48080</v>
      </c>
      <c r="M59" s="166">
        <v>101</v>
      </c>
      <c r="N59" s="166"/>
      <c r="O59" s="166"/>
      <c r="P59" s="347" t="s">
        <v>1061</v>
      </c>
      <c r="Q59" s="323" t="s">
        <v>173</v>
      </c>
    </row>
    <row r="60" spans="1:18" s="1" customFormat="1" ht="162" customHeight="1" x14ac:dyDescent="0.2">
      <c r="A60" s="30"/>
      <c r="B60" s="30"/>
      <c r="C60" s="30"/>
      <c r="D60" s="23"/>
      <c r="E60" s="3"/>
      <c r="F60" s="201"/>
      <c r="G60" s="118"/>
      <c r="H60" s="3" t="s">
        <v>1056</v>
      </c>
      <c r="I60" s="3" t="s">
        <v>1057</v>
      </c>
      <c r="J60" s="201" t="s">
        <v>1058</v>
      </c>
      <c r="K60" s="201" t="s">
        <v>1059</v>
      </c>
      <c r="L60" s="277">
        <v>5000</v>
      </c>
      <c r="M60" s="379">
        <v>101</v>
      </c>
      <c r="N60" s="201" t="s">
        <v>1060</v>
      </c>
      <c r="O60" s="362">
        <v>48080</v>
      </c>
      <c r="Q60" s="201"/>
    </row>
    <row r="61" spans="1:18" s="1" customFormat="1" ht="93.75" x14ac:dyDescent="0.2">
      <c r="A61" s="30"/>
      <c r="B61" s="30"/>
      <c r="C61" s="30"/>
      <c r="D61" s="30"/>
      <c r="E61" s="118"/>
      <c r="F61" s="201"/>
      <c r="G61" s="201"/>
      <c r="H61" s="3"/>
      <c r="I61" s="3"/>
      <c r="J61" s="201"/>
      <c r="K61" s="201" t="s">
        <v>1062</v>
      </c>
      <c r="L61" s="277">
        <v>24000</v>
      </c>
      <c r="M61" s="361"/>
      <c r="N61" s="201"/>
      <c r="O61" s="709"/>
      <c r="P61" s="362"/>
      <c r="Q61" s="201"/>
    </row>
    <row r="62" spans="1:18" s="1" customFormat="1" ht="81" customHeight="1" x14ac:dyDescent="0.2">
      <c r="A62" s="30"/>
      <c r="B62" s="30"/>
      <c r="C62" s="30"/>
      <c r="D62" s="30"/>
      <c r="E62" s="110"/>
      <c r="F62" s="30"/>
      <c r="G62" s="30"/>
      <c r="H62" s="23"/>
      <c r="I62" s="23"/>
      <c r="J62" s="30"/>
      <c r="K62" s="201" t="s">
        <v>1960</v>
      </c>
      <c r="L62" s="707">
        <v>1000</v>
      </c>
      <c r="M62" s="356"/>
      <c r="N62" s="30"/>
      <c r="O62" s="30"/>
      <c r="P62" s="370"/>
      <c r="Q62" s="201"/>
    </row>
    <row r="63" spans="1:18" s="1" customFormat="1" ht="141" customHeight="1" x14ac:dyDescent="0.2">
      <c r="A63" s="24"/>
      <c r="B63" s="24"/>
      <c r="C63" s="24"/>
      <c r="D63" s="24"/>
      <c r="E63" s="201"/>
      <c r="F63" s="117"/>
      <c r="G63" s="117"/>
      <c r="H63" s="3" t="s">
        <v>1063</v>
      </c>
      <c r="I63" s="3" t="s">
        <v>1064</v>
      </c>
      <c r="J63" s="201" t="s">
        <v>1065</v>
      </c>
      <c r="K63" s="139" t="s">
        <v>1066</v>
      </c>
      <c r="L63" s="708">
        <v>10080</v>
      </c>
      <c r="M63" s="361"/>
      <c r="N63" s="118"/>
      <c r="O63" s="3" t="s">
        <v>1067</v>
      </c>
      <c r="P63" s="362"/>
      <c r="Q63" s="201"/>
    </row>
    <row r="64" spans="1:18" s="1" customFormat="1" ht="131.25" x14ac:dyDescent="0.2">
      <c r="A64" s="24"/>
      <c r="B64" s="24"/>
      <c r="C64" s="24"/>
      <c r="D64" s="24"/>
      <c r="E64" s="118"/>
      <c r="F64" s="117"/>
      <c r="G64" s="117"/>
      <c r="H64" s="3"/>
      <c r="I64" s="3"/>
      <c r="J64" s="201"/>
      <c r="K64" s="118" t="s">
        <v>1068</v>
      </c>
      <c r="L64" s="625">
        <v>8000</v>
      </c>
      <c r="M64" s="361"/>
      <c r="N64" s="118"/>
      <c r="O64" s="3"/>
      <c r="P64" s="362"/>
      <c r="Q64" s="201"/>
    </row>
    <row r="65" spans="1:17" s="1" customFormat="1" ht="93.75" x14ac:dyDescent="0.2">
      <c r="A65" s="331">
        <v>1</v>
      </c>
      <c r="B65" s="331" t="s">
        <v>1014</v>
      </c>
      <c r="C65" s="331" t="s">
        <v>1014</v>
      </c>
      <c r="D65" s="331" t="s">
        <v>1014</v>
      </c>
      <c r="E65" s="166" t="s">
        <v>1069</v>
      </c>
      <c r="F65" s="166" t="s">
        <v>1070</v>
      </c>
      <c r="G65" s="331" t="s">
        <v>1014</v>
      </c>
      <c r="H65" s="166"/>
      <c r="I65" s="166"/>
      <c r="J65" s="324"/>
      <c r="K65" s="332" t="s">
        <v>1768</v>
      </c>
      <c r="L65" s="664">
        <v>2400</v>
      </c>
      <c r="M65" s="324">
        <v>101</v>
      </c>
      <c r="N65" s="324"/>
      <c r="O65" s="333"/>
      <c r="P65" s="166" t="s">
        <v>1074</v>
      </c>
      <c r="Q65" s="324" t="s">
        <v>173</v>
      </c>
    </row>
    <row r="66" spans="1:17" s="22" customFormat="1" ht="101.25" customHeight="1" x14ac:dyDescent="0.2">
      <c r="A66" s="34"/>
      <c r="B66" s="34"/>
      <c r="C66" s="34"/>
      <c r="D66" s="34"/>
      <c r="E66" s="3"/>
      <c r="F66" s="3"/>
      <c r="G66" s="34"/>
      <c r="H66" s="3" t="s">
        <v>1071</v>
      </c>
      <c r="I66" s="3" t="s">
        <v>1072</v>
      </c>
      <c r="J66" s="23">
        <v>48</v>
      </c>
      <c r="K66" s="292" t="s">
        <v>1949</v>
      </c>
      <c r="L66" s="660">
        <v>2400</v>
      </c>
      <c r="M66" s="23">
        <v>101</v>
      </c>
      <c r="N66" s="23" t="s">
        <v>1073</v>
      </c>
      <c r="O66" s="35">
        <v>2400</v>
      </c>
      <c r="P66" s="3"/>
      <c r="Q66" s="23"/>
    </row>
    <row r="67" spans="1:17" s="1" customFormat="1" ht="93.75" x14ac:dyDescent="0.2">
      <c r="A67" s="331">
        <v>1</v>
      </c>
      <c r="B67" s="331" t="s">
        <v>1014</v>
      </c>
      <c r="C67" s="331" t="s">
        <v>1014</v>
      </c>
      <c r="D67" s="331" t="s">
        <v>1014</v>
      </c>
      <c r="E67" s="166" t="s">
        <v>1077</v>
      </c>
      <c r="F67" s="166" t="s">
        <v>1078</v>
      </c>
      <c r="G67" s="166" t="s">
        <v>1079</v>
      </c>
      <c r="H67" s="166"/>
      <c r="I67" s="166"/>
      <c r="J67" s="166"/>
      <c r="K67" s="166" t="s">
        <v>1768</v>
      </c>
      <c r="L67" s="511">
        <f>SUM(L68:L94)</f>
        <v>600000</v>
      </c>
      <c r="M67" s="166">
        <v>103</v>
      </c>
      <c r="N67" s="166"/>
      <c r="O67" s="166"/>
      <c r="P67" s="166" t="s">
        <v>1082</v>
      </c>
      <c r="Q67" s="166" t="s">
        <v>173</v>
      </c>
    </row>
    <row r="68" spans="1:17" s="1" customFormat="1" ht="83.25" customHeight="1" x14ac:dyDescent="0.2">
      <c r="A68" s="34"/>
      <c r="B68" s="34"/>
      <c r="C68" s="34"/>
      <c r="D68" s="34"/>
      <c r="E68" s="3"/>
      <c r="F68" s="3"/>
      <c r="G68" s="3"/>
      <c r="H68" s="3" t="s">
        <v>1080</v>
      </c>
      <c r="I68" s="3" t="s">
        <v>102</v>
      </c>
      <c r="J68" s="3" t="s">
        <v>910</v>
      </c>
      <c r="K68" s="3" t="s">
        <v>1081</v>
      </c>
      <c r="L68" s="287">
        <v>4000</v>
      </c>
      <c r="M68" s="3">
        <v>103</v>
      </c>
      <c r="N68" s="353">
        <v>22951</v>
      </c>
      <c r="O68" s="3" t="s">
        <v>2404</v>
      </c>
      <c r="P68" s="3"/>
      <c r="Q68" s="3"/>
    </row>
    <row r="69" spans="1:17" s="1" customFormat="1" ht="93.75" x14ac:dyDescent="0.2">
      <c r="A69" s="23"/>
      <c r="B69" s="23"/>
      <c r="C69" s="23"/>
      <c r="D69" s="23"/>
      <c r="E69" s="3"/>
      <c r="F69" s="3"/>
      <c r="G69" s="3"/>
      <c r="H69" s="3"/>
      <c r="I69" s="3"/>
      <c r="J69" s="3"/>
      <c r="K69" s="3" t="s">
        <v>1083</v>
      </c>
      <c r="L69" s="287">
        <v>46000</v>
      </c>
      <c r="M69" s="3"/>
      <c r="N69" s="3"/>
      <c r="O69" s="3"/>
      <c r="P69" s="3"/>
      <c r="Q69" s="3"/>
    </row>
    <row r="70" spans="1:17" s="1" customFormat="1" ht="93.75" x14ac:dyDescent="0.2">
      <c r="A70" s="23"/>
      <c r="B70" s="23"/>
      <c r="C70" s="23"/>
      <c r="D70" s="23"/>
      <c r="E70" s="3"/>
      <c r="F70" s="3"/>
      <c r="G70" s="3"/>
      <c r="H70" s="3"/>
      <c r="I70" s="3"/>
      <c r="J70" s="3"/>
      <c r="K70" s="3" t="s">
        <v>1084</v>
      </c>
      <c r="L70" s="287">
        <v>7200</v>
      </c>
      <c r="M70" s="3"/>
      <c r="N70" s="3"/>
      <c r="O70" s="3"/>
      <c r="P70" s="3"/>
      <c r="Q70" s="3"/>
    </row>
    <row r="71" spans="1:17" s="1" customFormat="1" ht="81.75" customHeight="1" x14ac:dyDescent="0.2">
      <c r="A71" s="23"/>
      <c r="B71" s="23"/>
      <c r="C71" s="23"/>
      <c r="D71" s="23"/>
      <c r="E71" s="3"/>
      <c r="F71" s="3"/>
      <c r="G71" s="3"/>
      <c r="H71" s="3"/>
      <c r="I71" s="3"/>
      <c r="J71" s="3"/>
      <c r="K71" s="3" t="s">
        <v>1085</v>
      </c>
      <c r="L71" s="287">
        <v>3000</v>
      </c>
      <c r="M71" s="3"/>
      <c r="N71" s="3"/>
      <c r="O71" s="3"/>
      <c r="P71" s="3"/>
      <c r="Q71" s="3"/>
    </row>
    <row r="72" spans="1:17" s="1" customFormat="1" ht="93.75" x14ac:dyDescent="0.2">
      <c r="A72" s="23"/>
      <c r="B72" s="23"/>
      <c r="C72" s="23"/>
      <c r="D72" s="23"/>
      <c r="E72" s="3"/>
      <c r="F72" s="3" t="s">
        <v>1086</v>
      </c>
      <c r="G72" s="3" t="s">
        <v>1087</v>
      </c>
      <c r="H72" s="3" t="s">
        <v>1088</v>
      </c>
      <c r="I72" s="3" t="s">
        <v>102</v>
      </c>
      <c r="J72" s="3" t="s">
        <v>1089</v>
      </c>
      <c r="K72" s="3" t="s">
        <v>1090</v>
      </c>
      <c r="L72" s="287">
        <v>4000</v>
      </c>
      <c r="M72" s="3"/>
      <c r="N72" s="353">
        <v>22981</v>
      </c>
      <c r="O72" s="3"/>
      <c r="P72" s="3"/>
      <c r="Q72" s="3"/>
    </row>
    <row r="73" spans="1:17" s="1" customFormat="1" ht="101.25" customHeight="1" x14ac:dyDescent="0.2">
      <c r="A73" s="23"/>
      <c r="B73" s="23"/>
      <c r="C73" s="23"/>
      <c r="D73" s="23"/>
      <c r="E73" s="3"/>
      <c r="F73" s="3"/>
      <c r="G73" s="3"/>
      <c r="H73" s="3"/>
      <c r="I73" s="3"/>
      <c r="J73" s="3"/>
      <c r="K73" s="3" t="s">
        <v>1091</v>
      </c>
      <c r="L73" s="287">
        <v>38000</v>
      </c>
      <c r="M73" s="3"/>
      <c r="N73" s="3"/>
      <c r="O73" s="3"/>
      <c r="P73" s="3"/>
      <c r="Q73" s="3"/>
    </row>
    <row r="74" spans="1:17" s="1" customFormat="1" ht="93.75" x14ac:dyDescent="0.2">
      <c r="A74" s="23"/>
      <c r="B74" s="23"/>
      <c r="C74" s="23"/>
      <c r="D74" s="23"/>
      <c r="E74" s="3"/>
      <c r="F74" s="3"/>
      <c r="G74" s="3"/>
      <c r="H74" s="3"/>
      <c r="I74" s="3"/>
      <c r="J74" s="3"/>
      <c r="K74" s="3" t="s">
        <v>1092</v>
      </c>
      <c r="L74" s="287">
        <v>6000</v>
      </c>
      <c r="M74" s="3"/>
      <c r="N74" s="3"/>
      <c r="O74" s="3"/>
      <c r="P74" s="3"/>
      <c r="Q74" s="3"/>
    </row>
    <row r="75" spans="1:17" s="1" customFormat="1" ht="75" x14ac:dyDescent="0.2">
      <c r="A75" s="23"/>
      <c r="B75" s="23"/>
      <c r="C75" s="23"/>
      <c r="D75" s="23"/>
      <c r="E75" s="3"/>
      <c r="F75" s="3"/>
      <c r="G75" s="3"/>
      <c r="H75" s="3"/>
      <c r="I75" s="3"/>
      <c r="J75" s="3"/>
      <c r="K75" s="3" t="s">
        <v>1093</v>
      </c>
      <c r="L75" s="287">
        <v>2500</v>
      </c>
      <c r="M75" s="3"/>
      <c r="N75" s="3"/>
      <c r="O75" s="3"/>
      <c r="P75" s="3"/>
      <c r="Q75" s="3"/>
    </row>
    <row r="76" spans="1:17" s="1" customFormat="1" ht="131.25" x14ac:dyDescent="0.2">
      <c r="A76" s="23"/>
      <c r="B76" s="23"/>
      <c r="C76" s="23"/>
      <c r="D76" s="23"/>
      <c r="E76" s="3"/>
      <c r="F76" s="3" t="s">
        <v>1094</v>
      </c>
      <c r="G76" s="3" t="s">
        <v>1095</v>
      </c>
      <c r="H76" s="3" t="s">
        <v>1096</v>
      </c>
      <c r="I76" s="3" t="s">
        <v>102</v>
      </c>
      <c r="J76" s="3" t="s">
        <v>1089</v>
      </c>
      <c r="K76" s="3" t="s">
        <v>1097</v>
      </c>
      <c r="L76" s="287">
        <v>15000</v>
      </c>
      <c r="M76" s="3"/>
      <c r="N76" s="353">
        <v>22951</v>
      </c>
      <c r="O76" s="3"/>
      <c r="P76" s="3"/>
      <c r="Q76" s="3"/>
    </row>
    <row r="77" spans="1:17" s="1" customFormat="1" ht="75" x14ac:dyDescent="0.2">
      <c r="A77" s="23"/>
      <c r="B77" s="23"/>
      <c r="C77" s="23"/>
      <c r="D77" s="23"/>
      <c r="E77" s="3"/>
      <c r="F77" s="3"/>
      <c r="G77" s="3"/>
      <c r="H77" s="3"/>
      <c r="I77" s="3"/>
      <c r="J77" s="3"/>
      <c r="K77" s="3" t="s">
        <v>1098</v>
      </c>
      <c r="L77" s="287">
        <v>1250</v>
      </c>
      <c r="M77" s="3"/>
      <c r="N77" s="3"/>
      <c r="O77" s="3"/>
      <c r="P77" s="3"/>
      <c r="Q77" s="3"/>
    </row>
    <row r="78" spans="1:17" s="1" customFormat="1" ht="37.5" x14ac:dyDescent="0.2">
      <c r="A78" s="23"/>
      <c r="B78" s="23"/>
      <c r="C78" s="23"/>
      <c r="D78" s="23"/>
      <c r="E78" s="3"/>
      <c r="F78" s="3"/>
      <c r="G78" s="3"/>
      <c r="H78" s="3"/>
      <c r="I78" s="3"/>
      <c r="J78" s="3"/>
      <c r="K78" s="3" t="s">
        <v>1099</v>
      </c>
      <c r="L78" s="287">
        <v>4050</v>
      </c>
      <c r="M78" s="3"/>
      <c r="N78" s="3"/>
      <c r="O78" s="3"/>
      <c r="P78" s="3"/>
      <c r="Q78" s="3"/>
    </row>
    <row r="79" spans="1:17" s="1" customFormat="1" ht="131.25" x14ac:dyDescent="0.2">
      <c r="A79" s="23"/>
      <c r="B79" s="23"/>
      <c r="C79" s="23"/>
      <c r="D79" s="23"/>
      <c r="E79" s="3"/>
      <c r="F79" s="3" t="s">
        <v>1100</v>
      </c>
      <c r="G79" s="3" t="s">
        <v>1101</v>
      </c>
      <c r="H79" s="3" t="s">
        <v>1102</v>
      </c>
      <c r="I79" s="3" t="s">
        <v>1103</v>
      </c>
      <c r="J79" s="3" t="s">
        <v>1104</v>
      </c>
      <c r="K79" s="3" t="s">
        <v>2405</v>
      </c>
      <c r="L79" s="287">
        <v>180000</v>
      </c>
      <c r="M79" s="3"/>
      <c r="N79" s="353">
        <v>23193</v>
      </c>
      <c r="O79" s="3"/>
      <c r="P79" s="3"/>
      <c r="Q79" s="3"/>
    </row>
    <row r="80" spans="1:17" s="1" customFormat="1" ht="112.5" x14ac:dyDescent="0.2">
      <c r="A80" s="23"/>
      <c r="B80" s="23"/>
      <c r="C80" s="23"/>
      <c r="D80" s="23"/>
      <c r="E80" s="3"/>
      <c r="F80" s="3" t="s">
        <v>1105</v>
      </c>
      <c r="G80" s="3" t="s">
        <v>1106</v>
      </c>
      <c r="H80" s="3" t="s">
        <v>2406</v>
      </c>
      <c r="I80" s="3" t="s">
        <v>1107</v>
      </c>
      <c r="J80" s="3" t="s">
        <v>1108</v>
      </c>
      <c r="K80" s="3" t="s">
        <v>1109</v>
      </c>
      <c r="L80" s="287">
        <v>10500</v>
      </c>
      <c r="M80" s="3"/>
      <c r="N80" s="353">
        <v>23132</v>
      </c>
      <c r="O80" s="3"/>
      <c r="P80" s="3"/>
      <c r="Q80" s="3"/>
    </row>
    <row r="81" spans="1:17" s="1" customFormat="1" ht="112.5" x14ac:dyDescent="0.2">
      <c r="A81" s="23"/>
      <c r="B81" s="23"/>
      <c r="C81" s="23"/>
      <c r="D81" s="23"/>
      <c r="E81" s="3"/>
      <c r="F81" s="3"/>
      <c r="G81" s="3"/>
      <c r="H81" s="3"/>
      <c r="I81" s="3"/>
      <c r="J81" s="3"/>
      <c r="K81" s="3" t="s">
        <v>1110</v>
      </c>
      <c r="L81" s="287">
        <v>7200</v>
      </c>
      <c r="M81" s="3"/>
      <c r="N81" s="3"/>
      <c r="O81" s="3"/>
      <c r="P81" s="3"/>
      <c r="Q81" s="3"/>
    </row>
    <row r="82" spans="1:17" s="1" customFormat="1" ht="93.75" x14ac:dyDescent="0.2">
      <c r="A82" s="23"/>
      <c r="B82" s="23"/>
      <c r="C82" s="23"/>
      <c r="D82" s="23"/>
      <c r="E82" s="3"/>
      <c r="F82" s="3"/>
      <c r="G82" s="3"/>
      <c r="H82" s="3"/>
      <c r="I82" s="3"/>
      <c r="J82" s="3"/>
      <c r="K82" s="3" t="s">
        <v>1111</v>
      </c>
      <c r="L82" s="287">
        <v>1800</v>
      </c>
      <c r="M82" s="3"/>
      <c r="N82" s="3"/>
      <c r="O82" s="3"/>
      <c r="P82" s="3"/>
      <c r="Q82" s="3"/>
    </row>
    <row r="83" spans="1:17" s="1" customFormat="1" ht="37.5" x14ac:dyDescent="0.2">
      <c r="A83" s="23"/>
      <c r="B83" s="23"/>
      <c r="C83" s="23"/>
      <c r="D83" s="23"/>
      <c r="E83" s="3"/>
      <c r="F83" s="3"/>
      <c r="G83" s="3"/>
      <c r="H83" s="3"/>
      <c r="I83" s="3"/>
      <c r="J83" s="3"/>
      <c r="K83" s="3" t="s">
        <v>1112</v>
      </c>
      <c r="L83" s="287">
        <v>4100</v>
      </c>
      <c r="M83" s="3"/>
      <c r="N83" s="3"/>
      <c r="O83" s="3"/>
      <c r="P83" s="3"/>
      <c r="Q83" s="3"/>
    </row>
    <row r="84" spans="1:17" s="1" customFormat="1" ht="117.75" customHeight="1" x14ac:dyDescent="0.2">
      <c r="A84" s="23"/>
      <c r="B84" s="23"/>
      <c r="C84" s="23"/>
      <c r="D84" s="23"/>
      <c r="E84" s="3"/>
      <c r="F84" s="3" t="s">
        <v>1113</v>
      </c>
      <c r="G84" s="3" t="s">
        <v>1114</v>
      </c>
      <c r="H84" s="3" t="s">
        <v>1115</v>
      </c>
      <c r="I84" s="3" t="s">
        <v>1116</v>
      </c>
      <c r="J84" s="3" t="s">
        <v>2407</v>
      </c>
      <c r="K84" s="3" t="s">
        <v>1117</v>
      </c>
      <c r="L84" s="287">
        <v>20000</v>
      </c>
      <c r="M84" s="3"/>
      <c r="N84" s="3" t="s">
        <v>1118</v>
      </c>
      <c r="O84" s="3"/>
      <c r="P84" s="3"/>
      <c r="Q84" s="3"/>
    </row>
    <row r="85" spans="1:17" s="1" customFormat="1" ht="138.75" customHeight="1" x14ac:dyDescent="0.2">
      <c r="A85" s="23"/>
      <c r="B85" s="23"/>
      <c r="C85" s="23"/>
      <c r="D85" s="23"/>
      <c r="E85" s="3"/>
      <c r="F85" s="3"/>
      <c r="G85" s="3"/>
      <c r="H85" s="3"/>
      <c r="I85" s="3"/>
      <c r="J85" s="3"/>
      <c r="K85" s="3" t="s">
        <v>1119</v>
      </c>
      <c r="L85" s="287">
        <v>15000</v>
      </c>
      <c r="M85" s="3"/>
      <c r="N85" s="3"/>
      <c r="O85" s="3"/>
      <c r="P85" s="3"/>
      <c r="Q85" s="3"/>
    </row>
    <row r="86" spans="1:17" s="1" customFormat="1" ht="137.25" customHeight="1" x14ac:dyDescent="0.2">
      <c r="A86" s="23"/>
      <c r="B86" s="23"/>
      <c r="C86" s="23"/>
      <c r="D86" s="23"/>
      <c r="E86" s="3"/>
      <c r="F86" s="3"/>
      <c r="G86" s="3"/>
      <c r="H86" s="3"/>
      <c r="I86" s="3"/>
      <c r="J86" s="3"/>
      <c r="K86" s="3" t="s">
        <v>1120</v>
      </c>
      <c r="L86" s="287">
        <v>15000</v>
      </c>
      <c r="M86" s="3"/>
      <c r="N86" s="3"/>
      <c r="O86" s="3"/>
      <c r="P86" s="3"/>
      <c r="Q86" s="3"/>
    </row>
    <row r="87" spans="1:17" s="1" customFormat="1" ht="138" customHeight="1" x14ac:dyDescent="0.2">
      <c r="A87" s="23"/>
      <c r="B87" s="23"/>
      <c r="C87" s="23"/>
      <c r="D87" s="23"/>
      <c r="E87" s="3"/>
      <c r="F87" s="3"/>
      <c r="G87" s="3"/>
      <c r="H87" s="3"/>
      <c r="I87" s="3"/>
      <c r="J87" s="3"/>
      <c r="K87" s="3" t="s">
        <v>1121</v>
      </c>
      <c r="L87" s="287">
        <v>10000</v>
      </c>
      <c r="M87" s="3"/>
      <c r="N87" s="3"/>
      <c r="O87" s="3"/>
      <c r="P87" s="3"/>
      <c r="Q87" s="3"/>
    </row>
    <row r="88" spans="1:17" s="1" customFormat="1" ht="131.25" x14ac:dyDescent="0.2">
      <c r="A88" s="23"/>
      <c r="B88" s="23"/>
      <c r="C88" s="23"/>
      <c r="D88" s="23"/>
      <c r="E88" s="3"/>
      <c r="F88" s="3"/>
      <c r="G88" s="3"/>
      <c r="H88" s="3"/>
      <c r="I88" s="3"/>
      <c r="J88" s="3"/>
      <c r="K88" s="3" t="s">
        <v>1122</v>
      </c>
      <c r="L88" s="287">
        <v>10000</v>
      </c>
      <c r="M88" s="3"/>
      <c r="N88" s="3"/>
      <c r="O88" s="3"/>
      <c r="P88" s="3"/>
      <c r="Q88" s="3"/>
    </row>
    <row r="89" spans="1:17" s="1" customFormat="1" ht="112.5" x14ac:dyDescent="0.2">
      <c r="A89" s="23"/>
      <c r="B89" s="23"/>
      <c r="C89" s="23"/>
      <c r="D89" s="23"/>
      <c r="E89" s="3"/>
      <c r="F89" s="3"/>
      <c r="G89" s="3"/>
      <c r="H89" s="3"/>
      <c r="I89" s="3"/>
      <c r="J89" s="3"/>
      <c r="K89" s="3" t="s">
        <v>1123</v>
      </c>
      <c r="L89" s="287">
        <v>10000</v>
      </c>
      <c r="M89" s="3"/>
      <c r="N89" s="3"/>
      <c r="O89" s="3"/>
      <c r="P89" s="3"/>
      <c r="Q89" s="3"/>
    </row>
    <row r="90" spans="1:17" s="1" customFormat="1" ht="131.25" x14ac:dyDescent="0.2">
      <c r="A90" s="23"/>
      <c r="B90" s="23"/>
      <c r="C90" s="23"/>
      <c r="D90" s="23"/>
      <c r="E90" s="3"/>
      <c r="F90" s="3"/>
      <c r="G90" s="3"/>
      <c r="H90" s="3"/>
      <c r="I90" s="3"/>
      <c r="J90" s="3"/>
      <c r="K90" s="3" t="s">
        <v>1124</v>
      </c>
      <c r="L90" s="287">
        <v>10000</v>
      </c>
      <c r="M90" s="3"/>
      <c r="N90" s="3"/>
      <c r="O90" s="3"/>
      <c r="P90" s="3"/>
      <c r="Q90" s="3"/>
    </row>
    <row r="91" spans="1:17" s="1" customFormat="1" ht="93.75" x14ac:dyDescent="0.2">
      <c r="A91" s="23"/>
      <c r="B91" s="23"/>
      <c r="C91" s="23"/>
      <c r="D91" s="23"/>
      <c r="E91" s="3"/>
      <c r="F91" s="3" t="s">
        <v>1125</v>
      </c>
      <c r="G91" s="3" t="s">
        <v>1126</v>
      </c>
      <c r="H91" s="3" t="s">
        <v>1127</v>
      </c>
      <c r="I91" s="3" t="s">
        <v>1128</v>
      </c>
      <c r="J91" s="3" t="s">
        <v>1129</v>
      </c>
      <c r="K91" s="3" t="s">
        <v>1130</v>
      </c>
      <c r="L91" s="287">
        <v>36000</v>
      </c>
      <c r="M91" s="3"/>
      <c r="N91" s="353">
        <v>23012</v>
      </c>
      <c r="O91" s="3"/>
      <c r="P91" s="3"/>
      <c r="Q91" s="3"/>
    </row>
    <row r="92" spans="1:17" s="1" customFormat="1" ht="98.25" customHeight="1" x14ac:dyDescent="0.2">
      <c r="A92" s="23"/>
      <c r="B92" s="23"/>
      <c r="C92" s="23"/>
      <c r="D92" s="23"/>
      <c r="E92" s="3"/>
      <c r="F92" s="3"/>
      <c r="G92" s="3"/>
      <c r="H92" s="3"/>
      <c r="I92" s="3"/>
      <c r="J92" s="3"/>
      <c r="K92" s="3" t="s">
        <v>1131</v>
      </c>
      <c r="L92" s="287">
        <v>14400</v>
      </c>
      <c r="M92" s="3"/>
      <c r="N92" s="3"/>
      <c r="O92" s="3"/>
      <c r="P92" s="3"/>
      <c r="Q92" s="3"/>
    </row>
    <row r="93" spans="1:17" s="1" customFormat="1" ht="131.25" x14ac:dyDescent="0.2">
      <c r="A93" s="23"/>
      <c r="B93" s="23"/>
      <c r="C93" s="23"/>
      <c r="D93" s="23"/>
      <c r="E93" s="3"/>
      <c r="F93" s="3"/>
      <c r="G93" s="3"/>
      <c r="H93" s="3"/>
      <c r="I93" s="3"/>
      <c r="J93" s="3"/>
      <c r="K93" s="3" t="s">
        <v>2408</v>
      </c>
      <c r="L93" s="287">
        <v>120000</v>
      </c>
      <c r="M93" s="3"/>
      <c r="N93" s="3"/>
      <c r="O93" s="3"/>
      <c r="P93" s="3"/>
      <c r="Q93" s="3"/>
    </row>
    <row r="94" spans="1:17" s="1" customFormat="1" ht="102" customHeight="1" x14ac:dyDescent="0.2">
      <c r="A94" s="23"/>
      <c r="B94" s="23"/>
      <c r="C94" s="23"/>
      <c r="D94" s="23"/>
      <c r="E94" s="3"/>
      <c r="F94" s="3"/>
      <c r="G94" s="3"/>
      <c r="H94" s="3" t="s">
        <v>1132</v>
      </c>
      <c r="I94" s="3"/>
      <c r="J94" s="3"/>
      <c r="K94" s="3" t="s">
        <v>1133</v>
      </c>
      <c r="L94" s="287">
        <v>5000</v>
      </c>
      <c r="M94" s="3"/>
      <c r="N94" s="353">
        <v>23012</v>
      </c>
      <c r="O94" s="3"/>
      <c r="P94" s="3"/>
      <c r="Q94" s="3"/>
    </row>
    <row r="95" spans="1:17" s="1" customFormat="1" ht="75" x14ac:dyDescent="0.2">
      <c r="A95" s="324">
        <v>1</v>
      </c>
      <c r="B95" s="324"/>
      <c r="C95" s="324"/>
      <c r="D95" s="324"/>
      <c r="E95" s="166" t="s">
        <v>1134</v>
      </c>
      <c r="F95" s="166" t="s">
        <v>1135</v>
      </c>
      <c r="G95" s="166" t="s">
        <v>1136</v>
      </c>
      <c r="H95" s="166"/>
      <c r="I95" s="166"/>
      <c r="J95" s="166"/>
      <c r="K95" s="166" t="s">
        <v>1768</v>
      </c>
      <c r="L95" s="511">
        <f>L97</f>
        <v>8000</v>
      </c>
      <c r="M95" s="166">
        <v>102</v>
      </c>
      <c r="N95" s="166"/>
      <c r="O95" s="166"/>
      <c r="P95" s="166" t="s">
        <v>1082</v>
      </c>
      <c r="Q95" s="166" t="s">
        <v>1140</v>
      </c>
    </row>
    <row r="96" spans="1:17" s="1" customFormat="1" ht="56.25" x14ac:dyDescent="0.2">
      <c r="A96" s="23"/>
      <c r="B96" s="23"/>
      <c r="C96" s="23"/>
      <c r="D96" s="23"/>
      <c r="E96" s="3"/>
      <c r="F96" s="3" t="s">
        <v>1141</v>
      </c>
      <c r="G96" s="3"/>
      <c r="H96" s="3" t="s">
        <v>1137</v>
      </c>
      <c r="I96" s="3" t="s">
        <v>1138</v>
      </c>
      <c r="J96" s="3" t="s">
        <v>1139</v>
      </c>
      <c r="K96" s="3" t="s">
        <v>120</v>
      </c>
      <c r="L96" s="287" t="s">
        <v>83</v>
      </c>
      <c r="M96" s="3" t="s">
        <v>83</v>
      </c>
      <c r="N96" s="353">
        <v>23043</v>
      </c>
      <c r="O96" s="3" t="s">
        <v>2409</v>
      </c>
      <c r="P96" s="3"/>
      <c r="Q96" s="3"/>
    </row>
    <row r="97" spans="1:18" s="1" customFormat="1" ht="112.5" x14ac:dyDescent="0.2">
      <c r="A97" s="23"/>
      <c r="B97" s="23"/>
      <c r="C97" s="23"/>
      <c r="D97" s="23"/>
      <c r="E97" s="3"/>
      <c r="F97" s="3" t="s">
        <v>1146</v>
      </c>
      <c r="G97" s="3" t="s">
        <v>1142</v>
      </c>
      <c r="H97" s="3" t="s">
        <v>1143</v>
      </c>
      <c r="I97" s="3" t="s">
        <v>1138</v>
      </c>
      <c r="J97" s="3" t="s">
        <v>1144</v>
      </c>
      <c r="K97" s="3" t="s">
        <v>1145</v>
      </c>
      <c r="L97" s="287">
        <v>8000</v>
      </c>
      <c r="M97" s="3">
        <v>102</v>
      </c>
      <c r="N97" s="353">
        <v>23043</v>
      </c>
      <c r="O97" s="3"/>
      <c r="P97" s="3"/>
      <c r="Q97" s="3"/>
    </row>
    <row r="98" spans="1:18" s="1" customFormat="1" ht="37.5" x14ac:dyDescent="0.2">
      <c r="A98" s="324">
        <v>1</v>
      </c>
      <c r="B98" s="324"/>
      <c r="C98" s="324"/>
      <c r="D98" s="324"/>
      <c r="E98" s="166" t="s">
        <v>1273</v>
      </c>
      <c r="F98" s="166"/>
      <c r="G98" s="166"/>
      <c r="H98" s="166"/>
      <c r="I98" s="166"/>
      <c r="J98" s="166"/>
      <c r="K98" s="166" t="s">
        <v>1768</v>
      </c>
      <c r="L98" s="511">
        <f>L99</f>
        <v>30000</v>
      </c>
      <c r="M98" s="324">
        <v>101</v>
      </c>
      <c r="N98" s="166" t="s">
        <v>1277</v>
      </c>
      <c r="O98" s="324"/>
      <c r="P98" s="166" t="s">
        <v>1278</v>
      </c>
      <c r="Q98" s="166" t="s">
        <v>2148</v>
      </c>
      <c r="R98" s="22"/>
    </row>
    <row r="99" spans="1:18" s="1" customFormat="1" ht="150" customHeight="1" x14ac:dyDescent="0.2">
      <c r="A99" s="23"/>
      <c r="B99" s="23"/>
      <c r="C99" s="23"/>
      <c r="D99" s="23"/>
      <c r="E99" s="3"/>
      <c r="F99" s="3" t="s">
        <v>1274</v>
      </c>
      <c r="G99" s="3"/>
      <c r="H99" s="3" t="s">
        <v>2252</v>
      </c>
      <c r="I99" s="3" t="s">
        <v>1275</v>
      </c>
      <c r="J99" s="3"/>
      <c r="K99" s="3" t="s">
        <v>1276</v>
      </c>
      <c r="L99" s="287">
        <v>30000</v>
      </c>
      <c r="M99" s="23">
        <v>101</v>
      </c>
      <c r="N99" s="3"/>
      <c r="O99" s="23"/>
      <c r="P99" s="3"/>
      <c r="Q99" s="3"/>
      <c r="R99" s="22"/>
    </row>
    <row r="100" spans="1:18" s="1" customFormat="1" ht="120.75" customHeight="1" x14ac:dyDescent="0.2">
      <c r="A100" s="23"/>
      <c r="B100" s="23"/>
      <c r="C100" s="23"/>
      <c r="D100" s="23"/>
      <c r="E100" s="3"/>
      <c r="F100" s="3"/>
      <c r="G100" s="3"/>
      <c r="H100" s="3" t="s">
        <v>2253</v>
      </c>
      <c r="I100" s="3"/>
      <c r="J100" s="3"/>
      <c r="K100" s="3"/>
      <c r="L100" s="287"/>
      <c r="M100" s="23"/>
      <c r="N100" s="3"/>
      <c r="O100" s="23"/>
      <c r="P100" s="3"/>
      <c r="Q100" s="3"/>
      <c r="R100" s="22"/>
    </row>
    <row r="101" spans="1:18" s="1" customFormat="1" ht="75" x14ac:dyDescent="0.2">
      <c r="A101" s="324">
        <v>1</v>
      </c>
      <c r="B101" s="324"/>
      <c r="C101" s="324"/>
      <c r="D101" s="324"/>
      <c r="E101" s="335" t="s">
        <v>1279</v>
      </c>
      <c r="F101" s="166" t="s">
        <v>1280</v>
      </c>
      <c r="G101" s="166"/>
      <c r="H101" s="323"/>
      <c r="I101" s="166"/>
      <c r="J101" s="166"/>
      <c r="K101" s="166" t="s">
        <v>1768</v>
      </c>
      <c r="L101" s="511">
        <v>0</v>
      </c>
      <c r="M101" s="166"/>
      <c r="N101" s="166"/>
      <c r="O101" s="166"/>
      <c r="P101" s="166" t="s">
        <v>1282</v>
      </c>
      <c r="Q101" s="166" t="s">
        <v>2148</v>
      </c>
      <c r="R101" s="22"/>
    </row>
    <row r="102" spans="1:18" s="1" customFormat="1" ht="229.5" customHeight="1" x14ac:dyDescent="0.2">
      <c r="A102" s="23"/>
      <c r="B102" s="23"/>
      <c r="C102" s="23"/>
      <c r="D102" s="23"/>
      <c r="E102" s="319"/>
      <c r="F102" s="3"/>
      <c r="G102" s="3"/>
      <c r="H102" s="49" t="s">
        <v>2254</v>
      </c>
      <c r="I102" s="3" t="s">
        <v>2256</v>
      </c>
      <c r="J102" s="3"/>
      <c r="K102" s="3"/>
      <c r="L102" s="287"/>
      <c r="M102" s="3"/>
      <c r="N102" s="3" t="s">
        <v>1281</v>
      </c>
      <c r="O102" s="3"/>
      <c r="P102" s="3"/>
      <c r="Q102" s="3"/>
      <c r="R102" s="22"/>
    </row>
    <row r="103" spans="1:18" s="1" customFormat="1" ht="92.25" customHeight="1" x14ac:dyDescent="0.2">
      <c r="A103" s="23"/>
      <c r="B103" s="23"/>
      <c r="C103" s="23"/>
      <c r="D103" s="23"/>
      <c r="E103" s="319"/>
      <c r="F103" s="3"/>
      <c r="G103" s="3"/>
      <c r="H103" s="49" t="s">
        <v>2255</v>
      </c>
      <c r="I103" s="3"/>
      <c r="J103" s="3"/>
      <c r="K103" s="3"/>
      <c r="L103" s="287"/>
      <c r="M103" s="3"/>
      <c r="N103" s="3"/>
      <c r="O103" s="3"/>
      <c r="P103" s="3"/>
      <c r="Q103" s="3"/>
      <c r="R103" s="22"/>
    </row>
    <row r="104" spans="1:18" s="1" customFormat="1" ht="75" x14ac:dyDescent="0.2">
      <c r="A104" s="324">
        <v>1</v>
      </c>
      <c r="B104" s="324"/>
      <c r="C104" s="324"/>
      <c r="D104" s="324"/>
      <c r="E104" s="166" t="s">
        <v>1283</v>
      </c>
      <c r="F104" s="166"/>
      <c r="G104" s="166"/>
      <c r="H104" s="323"/>
      <c r="I104" s="166"/>
      <c r="J104" s="166"/>
      <c r="K104" s="166" t="s">
        <v>1768</v>
      </c>
      <c r="L104" s="511">
        <v>0</v>
      </c>
      <c r="M104" s="166"/>
      <c r="N104" s="166"/>
      <c r="O104" s="166"/>
      <c r="P104" s="166" t="s">
        <v>1284</v>
      </c>
      <c r="Q104" s="166" t="s">
        <v>2148</v>
      </c>
      <c r="R104" s="22"/>
    </row>
    <row r="105" spans="1:18" s="1" customFormat="1" ht="249.75" customHeight="1" x14ac:dyDescent="0.2">
      <c r="A105" s="23"/>
      <c r="B105" s="23"/>
      <c r="C105" s="23"/>
      <c r="D105" s="23"/>
      <c r="E105" s="3"/>
      <c r="F105" s="3" t="s">
        <v>2411</v>
      </c>
      <c r="G105" s="3" t="s">
        <v>2410</v>
      </c>
      <c r="H105" s="3" t="s">
        <v>2249</v>
      </c>
      <c r="I105" s="3"/>
      <c r="J105" s="3"/>
      <c r="K105" s="3"/>
      <c r="L105" s="287"/>
      <c r="M105" s="3"/>
      <c r="N105" s="3"/>
      <c r="O105" s="3"/>
      <c r="P105" s="3"/>
      <c r="Q105" s="3"/>
      <c r="R105" s="22"/>
    </row>
    <row r="106" spans="1:18" s="1" customFormat="1" ht="262.5" x14ac:dyDescent="0.2">
      <c r="A106" s="23"/>
      <c r="B106" s="23"/>
      <c r="C106" s="23"/>
      <c r="D106" s="23"/>
      <c r="E106" s="3"/>
      <c r="F106" s="3"/>
      <c r="G106" s="3"/>
      <c r="H106" s="3" t="s">
        <v>2250</v>
      </c>
      <c r="I106" s="3"/>
      <c r="J106" s="3"/>
      <c r="K106" s="3"/>
      <c r="L106" s="287"/>
      <c r="M106" s="3"/>
      <c r="N106" s="3"/>
      <c r="O106" s="3"/>
      <c r="P106" s="3"/>
      <c r="Q106" s="3"/>
      <c r="R106" s="22"/>
    </row>
    <row r="107" spans="1:18" s="1" customFormat="1" ht="165" customHeight="1" x14ac:dyDescent="0.2">
      <c r="A107" s="23"/>
      <c r="B107" s="23"/>
      <c r="C107" s="23"/>
      <c r="D107" s="23"/>
      <c r="E107" s="3"/>
      <c r="F107" s="3"/>
      <c r="G107" s="3"/>
      <c r="H107" s="3" t="s">
        <v>2251</v>
      </c>
      <c r="I107" s="3"/>
      <c r="J107" s="3"/>
      <c r="K107" s="3"/>
      <c r="L107" s="287"/>
      <c r="M107" s="3"/>
      <c r="N107" s="3"/>
      <c r="O107" s="3"/>
      <c r="P107" s="3"/>
      <c r="Q107" s="3"/>
      <c r="R107" s="22"/>
    </row>
    <row r="108" spans="1:18" s="1" customFormat="1" ht="131.25" x14ac:dyDescent="0.2">
      <c r="A108" s="197">
        <v>1</v>
      </c>
      <c r="B108" s="197"/>
      <c r="C108" s="197"/>
      <c r="D108" s="197"/>
      <c r="E108" s="166" t="s">
        <v>1403</v>
      </c>
      <c r="F108" s="166" t="s">
        <v>1404</v>
      </c>
      <c r="G108" s="166" t="s">
        <v>1405</v>
      </c>
      <c r="H108" s="166" t="s">
        <v>1406</v>
      </c>
      <c r="I108" s="198"/>
      <c r="J108" s="198"/>
      <c r="K108" s="166" t="s">
        <v>1768</v>
      </c>
      <c r="L108" s="199">
        <v>0</v>
      </c>
      <c r="M108" s="198"/>
      <c r="N108" s="198"/>
      <c r="O108" s="198"/>
      <c r="P108" s="166" t="s">
        <v>1376</v>
      </c>
      <c r="Q108" s="166" t="s">
        <v>2146</v>
      </c>
    </row>
    <row r="109" spans="1:18" s="1" customFormat="1" ht="37.5" x14ac:dyDescent="0.2">
      <c r="A109" s="79"/>
      <c r="B109" s="79"/>
      <c r="C109" s="79"/>
      <c r="D109" s="79"/>
      <c r="E109" s="3"/>
      <c r="F109" s="3"/>
      <c r="G109" s="3"/>
      <c r="H109" s="3" t="s">
        <v>1407</v>
      </c>
      <c r="I109" s="191"/>
      <c r="J109" s="191"/>
      <c r="K109" s="191"/>
      <c r="L109" s="362"/>
      <c r="M109" s="191"/>
      <c r="N109" s="191"/>
      <c r="O109" s="191"/>
      <c r="P109" s="191"/>
      <c r="Q109" s="191"/>
    </row>
    <row r="110" spans="1:18" s="1" customFormat="1" ht="37.5" x14ac:dyDescent="0.2">
      <c r="A110" s="79"/>
      <c r="B110" s="79"/>
      <c r="C110" s="79"/>
      <c r="D110" s="79"/>
      <c r="E110" s="3"/>
      <c r="F110" s="3"/>
      <c r="G110" s="3"/>
      <c r="H110" s="3" t="s">
        <v>1408</v>
      </c>
      <c r="I110" s="191"/>
      <c r="J110" s="191"/>
      <c r="K110" s="191"/>
      <c r="L110" s="362"/>
      <c r="M110" s="191"/>
      <c r="N110" s="191"/>
      <c r="O110" s="191"/>
      <c r="P110" s="191"/>
      <c r="Q110" s="191"/>
    </row>
    <row r="111" spans="1:18" s="1" customFormat="1" ht="75" x14ac:dyDescent="0.2">
      <c r="A111" s="79"/>
      <c r="B111" s="79"/>
      <c r="C111" s="79"/>
      <c r="D111" s="79"/>
      <c r="E111" s="3"/>
      <c r="F111" s="3"/>
      <c r="G111" s="3"/>
      <c r="H111" s="3" t="s">
        <v>1409</v>
      </c>
      <c r="I111" s="191"/>
      <c r="J111" s="191"/>
      <c r="K111" s="191"/>
      <c r="L111" s="362"/>
      <c r="M111" s="191"/>
      <c r="N111" s="191"/>
      <c r="O111" s="191"/>
      <c r="P111" s="191"/>
      <c r="Q111" s="191"/>
    </row>
    <row r="112" spans="1:18" s="1" customFormat="1" ht="93.75" x14ac:dyDescent="0.2">
      <c r="A112" s="197">
        <v>1</v>
      </c>
      <c r="B112" s="197"/>
      <c r="C112" s="197"/>
      <c r="D112" s="197"/>
      <c r="E112" s="166" t="s">
        <v>1410</v>
      </c>
      <c r="F112" s="166" t="s">
        <v>1411</v>
      </c>
      <c r="G112" s="166" t="s">
        <v>1412</v>
      </c>
      <c r="H112" s="166"/>
      <c r="I112" s="166"/>
      <c r="J112" s="166"/>
      <c r="K112" s="166" t="s">
        <v>1768</v>
      </c>
      <c r="L112" s="511">
        <f>L114+L115</f>
        <v>13440</v>
      </c>
      <c r="M112" s="166">
        <v>101</v>
      </c>
      <c r="N112" s="166"/>
      <c r="O112" s="336"/>
      <c r="P112" s="166" t="s">
        <v>1376</v>
      </c>
      <c r="Q112" s="166" t="s">
        <v>2146</v>
      </c>
    </row>
    <row r="113" spans="1:17" s="1" customFormat="1" ht="102" customHeight="1" x14ac:dyDescent="0.2">
      <c r="A113" s="197">
        <v>1</v>
      </c>
      <c r="B113" s="197"/>
      <c r="C113" s="197"/>
      <c r="D113" s="197"/>
      <c r="E113" s="166" t="s">
        <v>1410</v>
      </c>
      <c r="F113" s="166" t="s">
        <v>1411</v>
      </c>
      <c r="G113" s="166" t="s">
        <v>1412</v>
      </c>
      <c r="H113" s="166"/>
      <c r="I113" s="166"/>
      <c r="J113" s="166"/>
      <c r="K113" s="166" t="s">
        <v>1768</v>
      </c>
      <c r="L113" s="511">
        <f>L116</f>
        <v>12000</v>
      </c>
      <c r="M113" s="166">
        <v>501</v>
      </c>
      <c r="N113" s="166"/>
      <c r="O113" s="336"/>
      <c r="P113" s="166" t="s">
        <v>1376</v>
      </c>
      <c r="Q113" s="166" t="s">
        <v>2146</v>
      </c>
    </row>
    <row r="114" spans="1:17" s="1" customFormat="1" ht="122.25" customHeight="1" x14ac:dyDescent="0.2">
      <c r="A114" s="79"/>
      <c r="B114" s="79"/>
      <c r="C114" s="79"/>
      <c r="D114" s="79"/>
      <c r="E114" s="3"/>
      <c r="F114" s="3"/>
      <c r="G114" s="3"/>
      <c r="H114" s="3" t="s">
        <v>1935</v>
      </c>
      <c r="I114" s="3" t="s">
        <v>1413</v>
      </c>
      <c r="J114" s="3" t="s">
        <v>1936</v>
      </c>
      <c r="K114" s="3" t="s">
        <v>1415</v>
      </c>
      <c r="L114" s="287">
        <v>6720</v>
      </c>
      <c r="M114" s="3">
        <v>101</v>
      </c>
      <c r="N114" s="3" t="s">
        <v>1937</v>
      </c>
      <c r="O114" s="277">
        <v>6720</v>
      </c>
      <c r="P114" s="3"/>
      <c r="Q114" s="3"/>
    </row>
    <row r="115" spans="1:17" s="1" customFormat="1" ht="124.5" customHeight="1" x14ac:dyDescent="0.2">
      <c r="A115" s="23"/>
      <c r="B115" s="23"/>
      <c r="C115" s="23"/>
      <c r="D115" s="23"/>
      <c r="E115" s="3"/>
      <c r="F115" s="3"/>
      <c r="G115" s="3"/>
      <c r="H115" s="309" t="s">
        <v>1416</v>
      </c>
      <c r="I115" s="3" t="s">
        <v>1417</v>
      </c>
      <c r="J115" s="3" t="s">
        <v>1414</v>
      </c>
      <c r="K115" s="3" t="s">
        <v>1415</v>
      </c>
      <c r="L115" s="287">
        <v>6720</v>
      </c>
      <c r="M115" s="3">
        <v>101</v>
      </c>
      <c r="N115" s="3" t="s">
        <v>1418</v>
      </c>
      <c r="O115" s="277">
        <v>6720</v>
      </c>
      <c r="P115" s="3"/>
      <c r="Q115" s="3"/>
    </row>
    <row r="116" spans="1:17" s="1" customFormat="1" ht="122.25" customHeight="1" x14ac:dyDescent="0.2">
      <c r="A116" s="23"/>
      <c r="B116" s="23"/>
      <c r="C116" s="23"/>
      <c r="D116" s="23"/>
      <c r="E116" s="3"/>
      <c r="F116" s="3"/>
      <c r="G116" s="3"/>
      <c r="H116" s="309" t="s">
        <v>1419</v>
      </c>
      <c r="I116" s="3" t="s">
        <v>1413</v>
      </c>
      <c r="J116" s="3" t="s">
        <v>1414</v>
      </c>
      <c r="K116" s="3" t="s">
        <v>1420</v>
      </c>
      <c r="L116" s="287">
        <v>12000</v>
      </c>
      <c r="M116" s="3">
        <v>501</v>
      </c>
      <c r="N116" s="3" t="s">
        <v>1421</v>
      </c>
      <c r="O116" s="277">
        <v>12000</v>
      </c>
      <c r="P116" s="3"/>
      <c r="Q116" s="3"/>
    </row>
    <row r="117" spans="1:17" s="1" customFormat="1" ht="63.75" customHeight="1" x14ac:dyDescent="0.2">
      <c r="A117" s="23"/>
      <c r="B117" s="23"/>
      <c r="C117" s="23"/>
      <c r="D117" s="23"/>
      <c r="E117" s="3"/>
      <c r="F117" s="3"/>
      <c r="G117" s="3"/>
      <c r="H117" s="309" t="s">
        <v>1422</v>
      </c>
      <c r="I117" s="3" t="s">
        <v>1423</v>
      </c>
      <c r="J117" s="3" t="s">
        <v>1424</v>
      </c>
      <c r="K117" s="3"/>
      <c r="L117" s="287"/>
      <c r="M117" s="3"/>
      <c r="N117" s="3" t="s">
        <v>1242</v>
      </c>
      <c r="O117" s="3"/>
      <c r="P117" s="3"/>
      <c r="Q117" s="3"/>
    </row>
    <row r="118" spans="1:17" s="1" customFormat="1" ht="93.75" x14ac:dyDescent="0.2">
      <c r="A118" s="197">
        <v>1</v>
      </c>
      <c r="B118" s="197"/>
      <c r="C118" s="197"/>
      <c r="D118" s="197"/>
      <c r="E118" s="166" t="s">
        <v>1425</v>
      </c>
      <c r="F118" s="166" t="s">
        <v>1426</v>
      </c>
      <c r="G118" s="166" t="s">
        <v>1427</v>
      </c>
      <c r="H118" s="166" t="s">
        <v>1428</v>
      </c>
      <c r="I118" s="198"/>
      <c r="J118" s="198"/>
      <c r="K118" s="198" t="s">
        <v>1768</v>
      </c>
      <c r="L118" s="199">
        <v>0</v>
      </c>
      <c r="M118" s="198"/>
      <c r="N118" s="198"/>
      <c r="O118" s="198"/>
      <c r="P118" s="166" t="s">
        <v>1376</v>
      </c>
      <c r="Q118" s="166" t="s">
        <v>2146</v>
      </c>
    </row>
    <row r="119" spans="1:17" s="1" customFormat="1" ht="75" x14ac:dyDescent="0.2">
      <c r="A119" s="23"/>
      <c r="B119" s="23"/>
      <c r="C119" s="23"/>
      <c r="D119" s="23"/>
      <c r="E119" s="3"/>
      <c r="F119" s="3"/>
      <c r="G119" s="3"/>
      <c r="H119" s="309" t="s">
        <v>1429</v>
      </c>
      <c r="I119" s="3"/>
      <c r="J119" s="3"/>
      <c r="K119" s="3"/>
      <c r="L119" s="287"/>
      <c r="M119" s="3"/>
      <c r="N119" s="3"/>
      <c r="O119" s="3"/>
      <c r="P119" s="3"/>
      <c r="Q119" s="3"/>
    </row>
    <row r="120" spans="1:17" s="1" customFormat="1" ht="206.25" x14ac:dyDescent="0.2">
      <c r="A120" s="324">
        <v>1</v>
      </c>
      <c r="B120" s="324"/>
      <c r="C120" s="324"/>
      <c r="D120" s="324"/>
      <c r="E120" s="166" t="s">
        <v>1430</v>
      </c>
      <c r="F120" s="166" t="s">
        <v>1431</v>
      </c>
      <c r="G120" s="166" t="s">
        <v>1432</v>
      </c>
      <c r="H120" s="166" t="s">
        <v>1433</v>
      </c>
      <c r="I120" s="166" t="s">
        <v>1434</v>
      </c>
      <c r="J120" s="166" t="s">
        <v>1435</v>
      </c>
      <c r="K120" s="198" t="s">
        <v>1768</v>
      </c>
      <c r="L120" s="199">
        <v>0</v>
      </c>
      <c r="M120" s="166" t="s">
        <v>2412</v>
      </c>
      <c r="N120" s="166" t="s">
        <v>935</v>
      </c>
      <c r="O120" s="166"/>
      <c r="P120" s="166" t="s">
        <v>1376</v>
      </c>
      <c r="Q120" s="166" t="s">
        <v>2146</v>
      </c>
    </row>
    <row r="121" spans="1:17" s="1" customFormat="1" ht="141.75" customHeight="1" x14ac:dyDescent="0.2">
      <c r="A121" s="23"/>
      <c r="B121" s="23"/>
      <c r="C121" s="23"/>
      <c r="D121" s="23"/>
      <c r="E121" s="3"/>
      <c r="F121" s="3"/>
      <c r="G121" s="3"/>
      <c r="H121" s="3" t="s">
        <v>1437</v>
      </c>
      <c r="I121" s="3" t="s">
        <v>1438</v>
      </c>
      <c r="J121" s="3" t="s">
        <v>1439</v>
      </c>
      <c r="K121" s="3"/>
      <c r="L121" s="287"/>
      <c r="M121" s="3"/>
      <c r="N121" s="3"/>
      <c r="O121" s="3"/>
      <c r="P121" s="3" t="s">
        <v>1376</v>
      </c>
      <c r="Q121" s="3" t="s">
        <v>1376</v>
      </c>
    </row>
    <row r="122" spans="1:17" s="1" customFormat="1" ht="204.75" customHeight="1" x14ac:dyDescent="0.2">
      <c r="A122" s="23"/>
      <c r="B122" s="23"/>
      <c r="C122" s="23"/>
      <c r="D122" s="23"/>
      <c r="E122" s="3"/>
      <c r="F122" s="3"/>
      <c r="G122" s="3"/>
      <c r="H122" s="3" t="s">
        <v>1440</v>
      </c>
      <c r="I122" s="3" t="s">
        <v>1438</v>
      </c>
      <c r="J122" s="3" t="s">
        <v>1439</v>
      </c>
      <c r="K122" s="3"/>
      <c r="L122" s="287"/>
      <c r="M122" s="3"/>
      <c r="N122" s="3"/>
      <c r="O122" s="3"/>
      <c r="P122" s="3" t="s">
        <v>1376</v>
      </c>
      <c r="Q122" s="3" t="s">
        <v>1376</v>
      </c>
    </row>
    <row r="123" spans="1:17" s="1" customFormat="1" ht="108.75" customHeight="1" x14ac:dyDescent="0.2">
      <c r="A123" s="23"/>
      <c r="B123" s="23"/>
      <c r="C123" s="23"/>
      <c r="D123" s="23"/>
      <c r="E123" s="3"/>
      <c r="F123" s="3"/>
      <c r="G123" s="3"/>
      <c r="H123" s="3" t="s">
        <v>1441</v>
      </c>
      <c r="I123" s="3"/>
      <c r="J123" s="3"/>
      <c r="K123" s="3"/>
      <c r="L123" s="287"/>
      <c r="M123" s="3"/>
      <c r="N123" s="3"/>
      <c r="O123" s="3"/>
      <c r="P123" s="3"/>
      <c r="Q123" s="3"/>
    </row>
    <row r="124" spans="1:17" s="1" customFormat="1" ht="124.5" customHeight="1" x14ac:dyDescent="0.2">
      <c r="A124" s="324">
        <v>1</v>
      </c>
      <c r="B124" s="324"/>
      <c r="C124" s="324"/>
      <c r="D124" s="324"/>
      <c r="E124" s="166" t="s">
        <v>1442</v>
      </c>
      <c r="F124" s="166" t="s">
        <v>1443</v>
      </c>
      <c r="G124" s="166" t="s">
        <v>1444</v>
      </c>
      <c r="H124" s="166"/>
      <c r="I124" s="166"/>
      <c r="J124" s="166"/>
      <c r="K124" s="166" t="s">
        <v>1768</v>
      </c>
      <c r="L124" s="511">
        <v>0</v>
      </c>
      <c r="M124" s="166"/>
      <c r="N124" s="166"/>
      <c r="O124" s="166"/>
      <c r="P124" s="166" t="s">
        <v>1376</v>
      </c>
      <c r="Q124" s="166" t="s">
        <v>2146</v>
      </c>
    </row>
    <row r="125" spans="1:17" s="22" customFormat="1" ht="83.25" customHeight="1" x14ac:dyDescent="0.2">
      <c r="A125" s="23"/>
      <c r="B125" s="23"/>
      <c r="C125" s="23"/>
      <c r="D125" s="23"/>
      <c r="E125" s="3"/>
      <c r="F125" s="3"/>
      <c r="G125" s="3"/>
      <c r="H125" s="3" t="s">
        <v>1445</v>
      </c>
      <c r="I125" s="3" t="s">
        <v>1446</v>
      </c>
      <c r="J125" s="3" t="s">
        <v>1414</v>
      </c>
      <c r="K125" s="3"/>
      <c r="L125" s="287"/>
      <c r="M125" s="3"/>
      <c r="N125" s="3"/>
      <c r="O125" s="3"/>
      <c r="P125" s="3"/>
      <c r="Q125" s="3"/>
    </row>
    <row r="126" spans="1:17" s="1" customFormat="1" ht="131.25" x14ac:dyDescent="0.2">
      <c r="A126" s="324">
        <v>1</v>
      </c>
      <c r="B126" s="324"/>
      <c r="C126" s="324"/>
      <c r="D126" s="324"/>
      <c r="E126" s="166" t="s">
        <v>1447</v>
      </c>
      <c r="F126" s="166" t="s">
        <v>1448</v>
      </c>
      <c r="G126" s="166" t="s">
        <v>1449</v>
      </c>
      <c r="H126" s="166" t="s">
        <v>1450</v>
      </c>
      <c r="I126" s="166" t="s">
        <v>1451</v>
      </c>
      <c r="J126" s="166" t="s">
        <v>1414</v>
      </c>
      <c r="K126" s="166" t="s">
        <v>1768</v>
      </c>
      <c r="L126" s="511">
        <v>0</v>
      </c>
      <c r="M126" s="166"/>
      <c r="N126" s="166"/>
      <c r="O126" s="166"/>
      <c r="P126" s="166" t="s">
        <v>1376</v>
      </c>
      <c r="Q126" s="166" t="s">
        <v>700</v>
      </c>
    </row>
    <row r="127" spans="1:17" s="1" customFormat="1" ht="56.25" x14ac:dyDescent="0.2">
      <c r="A127" s="23"/>
      <c r="B127" s="23"/>
      <c r="C127" s="23"/>
      <c r="D127" s="23"/>
      <c r="E127" s="3"/>
      <c r="F127" s="3"/>
      <c r="G127" s="3"/>
      <c r="H127" s="3" t="s">
        <v>1452</v>
      </c>
      <c r="I127" s="3" t="s">
        <v>1451</v>
      </c>
      <c r="J127" s="3" t="s">
        <v>1414</v>
      </c>
      <c r="K127" s="3"/>
      <c r="L127" s="287"/>
      <c r="M127" s="3" t="s">
        <v>1453</v>
      </c>
      <c r="N127" s="3"/>
      <c r="O127" s="3"/>
      <c r="P127" s="3"/>
      <c r="Q127" s="3"/>
    </row>
    <row r="128" spans="1:17" s="1" customFormat="1" ht="56.25" x14ac:dyDescent="0.2">
      <c r="A128" s="23"/>
      <c r="B128" s="23"/>
      <c r="C128" s="23"/>
      <c r="D128" s="23"/>
      <c r="E128" s="3"/>
      <c r="F128" s="3"/>
      <c r="G128" s="3"/>
      <c r="H128" s="3" t="s">
        <v>1454</v>
      </c>
      <c r="I128" s="3" t="s">
        <v>1455</v>
      </c>
      <c r="J128" s="3" t="s">
        <v>1414</v>
      </c>
      <c r="K128" s="3"/>
      <c r="L128" s="287"/>
      <c r="M128" s="3" t="s">
        <v>1453</v>
      </c>
      <c r="N128" s="3"/>
      <c r="O128" s="3"/>
      <c r="P128" s="3"/>
      <c r="Q128" s="3"/>
    </row>
    <row r="129" spans="1:18" s="1" customFormat="1" ht="150" x14ac:dyDescent="0.2">
      <c r="A129" s="324">
        <v>1</v>
      </c>
      <c r="B129" s="324"/>
      <c r="C129" s="324"/>
      <c r="D129" s="324"/>
      <c r="E129" s="166" t="s">
        <v>1456</v>
      </c>
      <c r="F129" s="166" t="s">
        <v>1457</v>
      </c>
      <c r="G129" s="166" t="s">
        <v>1458</v>
      </c>
      <c r="H129" s="166" t="s">
        <v>1459</v>
      </c>
      <c r="I129" s="337"/>
      <c r="J129" s="338"/>
      <c r="K129" s="337" t="s">
        <v>1768</v>
      </c>
      <c r="L129" s="511">
        <f>L130</f>
        <v>80000</v>
      </c>
      <c r="M129" s="400">
        <v>101</v>
      </c>
      <c r="N129" s="337"/>
      <c r="O129" s="336"/>
      <c r="P129" s="338" t="s">
        <v>1392</v>
      </c>
      <c r="Q129" s="166" t="s">
        <v>2146</v>
      </c>
    </row>
    <row r="130" spans="1:18" s="1" customFormat="1" ht="265.5" customHeight="1" x14ac:dyDescent="0.2">
      <c r="A130" s="23"/>
      <c r="B130" s="23"/>
      <c r="C130" s="23"/>
      <c r="D130" s="23"/>
      <c r="E130" s="3"/>
      <c r="F130" s="3"/>
      <c r="G130" s="3"/>
      <c r="H130" s="3"/>
      <c r="I130" s="118" t="s">
        <v>1460</v>
      </c>
      <c r="J130" s="24" t="s">
        <v>1089</v>
      </c>
      <c r="K130" s="118" t="s">
        <v>2413</v>
      </c>
      <c r="L130" s="287">
        <v>80000</v>
      </c>
      <c r="M130" s="117">
        <v>101</v>
      </c>
      <c r="N130" s="118" t="s">
        <v>1461</v>
      </c>
      <c r="O130" s="277">
        <v>80000</v>
      </c>
      <c r="P130" s="24"/>
      <c r="Q130" s="3"/>
    </row>
    <row r="131" spans="1:18" s="1" customFormat="1" ht="93.75" x14ac:dyDescent="0.2">
      <c r="A131" s="324">
        <v>1</v>
      </c>
      <c r="B131" s="324"/>
      <c r="C131" s="324"/>
      <c r="D131" s="324"/>
      <c r="E131" s="166" t="s">
        <v>1462</v>
      </c>
      <c r="F131" s="166" t="s">
        <v>1463</v>
      </c>
      <c r="G131" s="166" t="s">
        <v>1464</v>
      </c>
      <c r="H131" s="166" t="s">
        <v>1465</v>
      </c>
      <c r="I131" s="166"/>
      <c r="J131" s="166"/>
      <c r="K131" s="166" t="s">
        <v>1768</v>
      </c>
      <c r="L131" s="511">
        <f>L132+L133</f>
        <v>7560</v>
      </c>
      <c r="M131" s="166">
        <v>101</v>
      </c>
      <c r="N131" s="166" t="s">
        <v>1236</v>
      </c>
      <c r="O131" s="166"/>
      <c r="P131" s="166" t="s">
        <v>1376</v>
      </c>
      <c r="Q131" s="166" t="s">
        <v>2146</v>
      </c>
    </row>
    <row r="132" spans="1:18" s="1" customFormat="1" ht="117" customHeight="1" x14ac:dyDescent="0.2">
      <c r="A132" s="23"/>
      <c r="B132" s="23"/>
      <c r="C132" s="23"/>
      <c r="D132" s="23"/>
      <c r="E132" s="3"/>
      <c r="F132" s="3"/>
      <c r="G132" s="3"/>
      <c r="H132" s="3" t="s">
        <v>1466</v>
      </c>
      <c r="I132" s="3"/>
      <c r="J132" s="3"/>
      <c r="K132" s="3" t="s">
        <v>1467</v>
      </c>
      <c r="L132" s="287">
        <v>2880</v>
      </c>
      <c r="M132" s="3">
        <v>101</v>
      </c>
      <c r="N132" s="3" t="s">
        <v>1468</v>
      </c>
      <c r="O132" s="287">
        <v>2880</v>
      </c>
      <c r="P132" s="3"/>
      <c r="Q132" s="3"/>
    </row>
    <row r="133" spans="1:18" s="1" customFormat="1" ht="81.75" customHeight="1" x14ac:dyDescent="0.2">
      <c r="A133" s="23"/>
      <c r="B133" s="23"/>
      <c r="C133" s="23"/>
      <c r="D133" s="23"/>
      <c r="E133" s="3"/>
      <c r="F133" s="3"/>
      <c r="G133" s="3"/>
      <c r="H133" s="3"/>
      <c r="I133" s="3"/>
      <c r="J133" s="3"/>
      <c r="K133" s="3" t="s">
        <v>1469</v>
      </c>
      <c r="L133" s="287">
        <v>4680</v>
      </c>
      <c r="M133" s="3">
        <v>101</v>
      </c>
      <c r="N133" s="3"/>
      <c r="O133" s="287">
        <v>4680</v>
      </c>
      <c r="P133" s="3"/>
      <c r="Q133" s="3"/>
    </row>
    <row r="134" spans="1:18" s="1" customFormat="1" ht="93.75" x14ac:dyDescent="0.2">
      <c r="A134" s="324">
        <v>1</v>
      </c>
      <c r="B134" s="324"/>
      <c r="C134" s="324"/>
      <c r="D134" s="324"/>
      <c r="E134" s="166" t="s">
        <v>1470</v>
      </c>
      <c r="F134" s="166" t="s">
        <v>1471</v>
      </c>
      <c r="G134" s="166"/>
      <c r="H134" s="166" t="s">
        <v>1472</v>
      </c>
      <c r="I134" s="166" t="s">
        <v>1473</v>
      </c>
      <c r="J134" s="166" t="s">
        <v>1439</v>
      </c>
      <c r="K134" s="166" t="s">
        <v>1768</v>
      </c>
      <c r="L134" s="511">
        <v>0</v>
      </c>
      <c r="M134" s="166"/>
      <c r="N134" s="166"/>
      <c r="O134" s="166"/>
      <c r="P134" s="166" t="s">
        <v>1376</v>
      </c>
      <c r="Q134" s="166" t="s">
        <v>2146</v>
      </c>
    </row>
    <row r="135" spans="1:18" s="1" customFormat="1" ht="60.75" customHeight="1" x14ac:dyDescent="0.2">
      <c r="A135" s="23"/>
      <c r="B135" s="23"/>
      <c r="C135" s="23"/>
      <c r="D135" s="23"/>
      <c r="E135" s="3"/>
      <c r="F135" s="3"/>
      <c r="G135" s="3"/>
      <c r="H135" s="3" t="s">
        <v>1474</v>
      </c>
      <c r="I135" s="3"/>
      <c r="J135" s="3"/>
      <c r="K135" s="3" t="s">
        <v>1938</v>
      </c>
      <c r="L135" s="287"/>
      <c r="M135" s="3"/>
      <c r="N135" s="3"/>
      <c r="O135" s="3"/>
      <c r="P135" s="3" t="s">
        <v>1376</v>
      </c>
      <c r="Q135" s="3"/>
    </row>
    <row r="136" spans="1:18" s="1" customFormat="1" ht="93.75" x14ac:dyDescent="0.2">
      <c r="A136" s="324">
        <v>1</v>
      </c>
      <c r="B136" s="324"/>
      <c r="C136" s="324"/>
      <c r="D136" s="324"/>
      <c r="E136" s="166" t="s">
        <v>1475</v>
      </c>
      <c r="F136" s="166" t="s">
        <v>1476</v>
      </c>
      <c r="G136" s="166" t="s">
        <v>1477</v>
      </c>
      <c r="H136" s="166" t="s">
        <v>1478</v>
      </c>
      <c r="I136" s="166" t="s">
        <v>1479</v>
      </c>
      <c r="J136" s="166"/>
      <c r="K136" s="166" t="s">
        <v>1768</v>
      </c>
      <c r="L136" s="511">
        <v>0</v>
      </c>
      <c r="M136" s="166"/>
      <c r="N136" s="166" t="s">
        <v>1480</v>
      </c>
      <c r="O136" s="166" t="s">
        <v>1453</v>
      </c>
      <c r="P136" s="166" t="s">
        <v>1376</v>
      </c>
      <c r="Q136" s="166" t="s">
        <v>2146</v>
      </c>
    </row>
    <row r="137" spans="1:18" s="1" customFormat="1" ht="56.25" x14ac:dyDescent="0.2">
      <c r="A137" s="23"/>
      <c r="B137" s="23"/>
      <c r="C137" s="23"/>
      <c r="D137" s="23"/>
      <c r="E137" s="3"/>
      <c r="F137" s="3" t="s">
        <v>1481</v>
      </c>
      <c r="G137" s="3"/>
      <c r="H137" s="3" t="s">
        <v>1482</v>
      </c>
      <c r="I137" s="3"/>
      <c r="J137" s="3"/>
      <c r="K137" s="3"/>
      <c r="L137" s="287"/>
      <c r="M137" s="3"/>
      <c r="N137" s="3" t="s">
        <v>1236</v>
      </c>
      <c r="O137" s="3" t="s">
        <v>1453</v>
      </c>
      <c r="P137" s="3" t="s">
        <v>1376</v>
      </c>
      <c r="Q137" s="3"/>
    </row>
    <row r="138" spans="1:18" s="1" customFormat="1" ht="83.25" customHeight="1" x14ac:dyDescent="0.2">
      <c r="A138" s="23"/>
      <c r="B138" s="23"/>
      <c r="C138" s="23"/>
      <c r="D138" s="23"/>
      <c r="E138" s="3"/>
      <c r="F138" s="3"/>
      <c r="G138" s="3"/>
      <c r="H138" s="3" t="s">
        <v>1483</v>
      </c>
      <c r="I138" s="3"/>
      <c r="J138" s="3"/>
      <c r="K138" s="3"/>
      <c r="L138" s="287"/>
      <c r="M138" s="3"/>
      <c r="N138" s="3" t="s">
        <v>1484</v>
      </c>
      <c r="O138" s="3" t="s">
        <v>1453</v>
      </c>
      <c r="P138" s="3" t="s">
        <v>1376</v>
      </c>
      <c r="Q138" s="3"/>
    </row>
    <row r="139" spans="1:18" s="1" customFormat="1" ht="189" x14ac:dyDescent="0.2">
      <c r="A139" s="324">
        <v>1</v>
      </c>
      <c r="B139" s="324"/>
      <c r="C139" s="324"/>
      <c r="D139" s="324"/>
      <c r="E139" s="166" t="s">
        <v>1496</v>
      </c>
      <c r="F139" s="327" t="s">
        <v>1497</v>
      </c>
      <c r="G139" s="166" t="s">
        <v>1498</v>
      </c>
      <c r="H139" s="166" t="s">
        <v>1499</v>
      </c>
      <c r="I139" s="166" t="s">
        <v>1500</v>
      </c>
      <c r="J139" s="166">
        <v>47</v>
      </c>
      <c r="K139" s="166" t="s">
        <v>1768</v>
      </c>
      <c r="L139" s="511">
        <v>0</v>
      </c>
      <c r="M139" s="166"/>
      <c r="N139" s="166" t="s">
        <v>1501</v>
      </c>
      <c r="O139" s="334"/>
      <c r="P139" s="166" t="s">
        <v>1491</v>
      </c>
      <c r="Q139" s="166" t="s">
        <v>26</v>
      </c>
    </row>
    <row r="140" spans="1:18" s="1" customFormat="1" ht="93.75" x14ac:dyDescent="0.2">
      <c r="A140" s="23"/>
      <c r="B140" s="23"/>
      <c r="C140" s="23"/>
      <c r="D140" s="23"/>
      <c r="E140" s="3"/>
      <c r="F140" s="3"/>
      <c r="G140" s="3" t="s">
        <v>1502</v>
      </c>
      <c r="H140" s="3" t="s">
        <v>1503</v>
      </c>
      <c r="I140" s="3" t="s">
        <v>733</v>
      </c>
      <c r="J140" s="3">
        <v>12</v>
      </c>
      <c r="K140" s="3"/>
      <c r="L140" s="287"/>
      <c r="M140" s="3"/>
      <c r="N140" s="3" t="s">
        <v>1501</v>
      </c>
      <c r="O140" s="75"/>
      <c r="P140" s="3" t="s">
        <v>1491</v>
      </c>
      <c r="Q140" s="3" t="s">
        <v>1492</v>
      </c>
    </row>
    <row r="141" spans="1:18" s="1" customFormat="1" ht="112.5" x14ac:dyDescent="0.2">
      <c r="A141" s="324">
        <v>1</v>
      </c>
      <c r="B141" s="324"/>
      <c r="C141" s="324"/>
      <c r="D141" s="324"/>
      <c r="E141" s="323" t="s">
        <v>1551</v>
      </c>
      <c r="F141" s="323" t="s">
        <v>1552</v>
      </c>
      <c r="G141" s="323" t="s">
        <v>1553</v>
      </c>
      <c r="H141" s="323"/>
      <c r="I141" s="323"/>
      <c r="J141" s="323"/>
      <c r="K141" s="323" t="s">
        <v>1768</v>
      </c>
      <c r="L141" s="662">
        <f>SUM(L142:L145)</f>
        <v>120000</v>
      </c>
      <c r="M141" s="340">
        <v>102</v>
      </c>
      <c r="N141" s="323" t="s">
        <v>1557</v>
      </c>
      <c r="O141" s="329">
        <v>5100</v>
      </c>
      <c r="P141" s="323" t="s">
        <v>1512</v>
      </c>
      <c r="Q141" s="323" t="s">
        <v>1512</v>
      </c>
      <c r="R141" s="22"/>
    </row>
    <row r="142" spans="1:18" s="1" customFormat="1" ht="66" customHeight="1" x14ac:dyDescent="0.2">
      <c r="A142" s="23"/>
      <c r="B142" s="23"/>
      <c r="C142" s="23"/>
      <c r="D142" s="23"/>
      <c r="E142" s="49"/>
      <c r="F142" s="49"/>
      <c r="G142" s="49"/>
      <c r="H142" s="49" t="s">
        <v>1554</v>
      </c>
      <c r="I142" s="49" t="s">
        <v>1555</v>
      </c>
      <c r="J142" s="49" t="s">
        <v>1089</v>
      </c>
      <c r="K142" s="49" t="s">
        <v>1556</v>
      </c>
      <c r="L142" s="663">
        <v>5100</v>
      </c>
      <c r="M142" s="264">
        <v>102</v>
      </c>
      <c r="N142" s="49"/>
      <c r="O142" s="109"/>
      <c r="P142" s="49"/>
      <c r="Q142" s="49"/>
      <c r="R142" s="22"/>
    </row>
    <row r="143" spans="1:18" s="1" customFormat="1" ht="50.25" customHeight="1" x14ac:dyDescent="0.2">
      <c r="A143" s="23"/>
      <c r="B143" s="23"/>
      <c r="C143" s="23"/>
      <c r="D143" s="23"/>
      <c r="E143" s="49"/>
      <c r="F143" s="49"/>
      <c r="G143" s="49" t="s">
        <v>1558</v>
      </c>
      <c r="H143" s="49" t="s">
        <v>1559</v>
      </c>
      <c r="I143" s="49" t="s">
        <v>1560</v>
      </c>
      <c r="J143" s="49" t="s">
        <v>1089</v>
      </c>
      <c r="K143" s="49" t="s">
        <v>1561</v>
      </c>
      <c r="L143" s="663">
        <v>59650</v>
      </c>
      <c r="M143" s="264">
        <v>102</v>
      </c>
      <c r="N143" s="49" t="s">
        <v>935</v>
      </c>
      <c r="O143" s="109">
        <v>59650</v>
      </c>
      <c r="P143" s="49" t="s">
        <v>1512</v>
      </c>
      <c r="Q143" s="49" t="s">
        <v>700</v>
      </c>
      <c r="R143" s="22"/>
    </row>
    <row r="144" spans="1:18" s="1" customFormat="1" ht="56.25" x14ac:dyDescent="0.2">
      <c r="A144" s="23"/>
      <c r="B144" s="23"/>
      <c r="C144" s="23"/>
      <c r="D144" s="23"/>
      <c r="E144" s="49"/>
      <c r="F144" s="49"/>
      <c r="G144" s="49"/>
      <c r="H144" s="49" t="s">
        <v>1562</v>
      </c>
      <c r="I144" s="49" t="s">
        <v>1555</v>
      </c>
      <c r="J144" s="49" t="s">
        <v>1089</v>
      </c>
      <c r="K144" s="49" t="s">
        <v>1563</v>
      </c>
      <c r="L144" s="663">
        <v>5100</v>
      </c>
      <c r="M144" s="264">
        <v>102</v>
      </c>
      <c r="N144" s="49" t="s">
        <v>935</v>
      </c>
      <c r="O144" s="109">
        <v>5100</v>
      </c>
      <c r="P144" s="49" t="s">
        <v>1512</v>
      </c>
      <c r="Q144" s="49" t="s">
        <v>700</v>
      </c>
      <c r="R144" s="22"/>
    </row>
    <row r="145" spans="1:18" s="1" customFormat="1" ht="61.5" customHeight="1" x14ac:dyDescent="0.2">
      <c r="A145" s="23"/>
      <c r="B145" s="23"/>
      <c r="C145" s="23"/>
      <c r="D145" s="23"/>
      <c r="E145" s="49"/>
      <c r="F145" s="49"/>
      <c r="G145" s="49"/>
      <c r="H145" s="49" t="s">
        <v>1564</v>
      </c>
      <c r="I145" s="49" t="s">
        <v>1565</v>
      </c>
      <c r="J145" s="49" t="s">
        <v>1566</v>
      </c>
      <c r="K145" s="49" t="s">
        <v>1567</v>
      </c>
      <c r="L145" s="663">
        <v>50150</v>
      </c>
      <c r="M145" s="264">
        <v>102</v>
      </c>
      <c r="N145" s="49" t="s">
        <v>935</v>
      </c>
      <c r="O145" s="109">
        <v>50150</v>
      </c>
      <c r="P145" s="49" t="s">
        <v>1512</v>
      </c>
      <c r="Q145" s="49" t="s">
        <v>700</v>
      </c>
      <c r="R145" s="22"/>
    </row>
    <row r="146" spans="1:18" s="1" customFormat="1" ht="66" customHeight="1" x14ac:dyDescent="0.2">
      <c r="A146" s="324">
        <v>1</v>
      </c>
      <c r="B146" s="324"/>
      <c r="C146" s="324"/>
      <c r="D146" s="324"/>
      <c r="E146" s="323" t="s">
        <v>1568</v>
      </c>
      <c r="F146" s="323" t="s">
        <v>1569</v>
      </c>
      <c r="G146" s="323" t="s">
        <v>1570</v>
      </c>
      <c r="H146" s="323" t="s">
        <v>1571</v>
      </c>
      <c r="I146" s="323" t="s">
        <v>1572</v>
      </c>
      <c r="J146" s="323"/>
      <c r="K146" s="323" t="s">
        <v>1768</v>
      </c>
      <c r="L146" s="662">
        <v>0</v>
      </c>
      <c r="M146" s="323"/>
      <c r="N146" s="323" t="s">
        <v>935</v>
      </c>
      <c r="O146" s="323"/>
      <c r="P146" s="323" t="s">
        <v>1512</v>
      </c>
      <c r="Q146" s="323" t="s">
        <v>1512</v>
      </c>
      <c r="R146" s="22"/>
    </row>
    <row r="147" spans="1:18" s="1" customFormat="1" ht="63.75" customHeight="1" x14ac:dyDescent="0.2">
      <c r="A147" s="23"/>
      <c r="B147" s="23"/>
      <c r="C147" s="23"/>
      <c r="D147" s="23"/>
      <c r="E147" s="49"/>
      <c r="F147" s="49"/>
      <c r="G147" s="49" t="s">
        <v>1573</v>
      </c>
      <c r="H147" s="49" t="s">
        <v>1574</v>
      </c>
      <c r="I147" s="49" t="s">
        <v>1575</v>
      </c>
      <c r="J147" s="49"/>
      <c r="K147" s="49"/>
      <c r="L147" s="663"/>
      <c r="M147" s="49"/>
      <c r="N147" s="49" t="s">
        <v>935</v>
      </c>
      <c r="O147" s="49"/>
      <c r="P147" s="49" t="s">
        <v>1512</v>
      </c>
      <c r="Q147" s="49" t="s">
        <v>700</v>
      </c>
      <c r="R147" s="22"/>
    </row>
    <row r="148" spans="1:18" s="1" customFormat="1" ht="64.5" customHeight="1" x14ac:dyDescent="0.2">
      <c r="A148" s="23"/>
      <c r="B148" s="23"/>
      <c r="C148" s="23"/>
      <c r="D148" s="23"/>
      <c r="E148" s="49"/>
      <c r="F148" s="49"/>
      <c r="G148" s="49" t="s">
        <v>1576</v>
      </c>
      <c r="H148" s="49" t="s">
        <v>1578</v>
      </c>
      <c r="I148" s="49" t="s">
        <v>1579</v>
      </c>
      <c r="J148" s="49"/>
      <c r="K148" s="49"/>
      <c r="L148" s="663"/>
      <c r="M148" s="49"/>
      <c r="N148" s="49" t="s">
        <v>935</v>
      </c>
      <c r="O148" s="49"/>
      <c r="P148" s="49" t="s">
        <v>1512</v>
      </c>
      <c r="Q148" s="49" t="s">
        <v>700</v>
      </c>
      <c r="R148" s="22"/>
    </row>
    <row r="149" spans="1:18" s="1" customFormat="1" ht="45" customHeight="1" x14ac:dyDescent="0.2">
      <c r="A149" s="23"/>
      <c r="B149" s="23"/>
      <c r="C149" s="23"/>
      <c r="D149" s="23"/>
      <c r="E149" s="49"/>
      <c r="F149" s="49"/>
      <c r="G149" s="49" t="s">
        <v>1577</v>
      </c>
      <c r="H149" s="49"/>
      <c r="I149" s="49"/>
      <c r="J149" s="49"/>
      <c r="K149" s="49"/>
      <c r="L149" s="663"/>
      <c r="M149" s="49"/>
      <c r="N149" s="49"/>
      <c r="O149" s="49"/>
      <c r="P149" s="49"/>
      <c r="Q149" s="49"/>
      <c r="R149" s="22"/>
    </row>
    <row r="150" spans="1:18" s="1" customFormat="1" ht="150" customHeight="1" x14ac:dyDescent="0.2">
      <c r="A150" s="324">
        <v>1</v>
      </c>
      <c r="B150" s="324"/>
      <c r="C150" s="324"/>
      <c r="D150" s="324"/>
      <c r="E150" s="341" t="s">
        <v>1580</v>
      </c>
      <c r="F150" s="323" t="s">
        <v>1581</v>
      </c>
      <c r="G150" s="323" t="s">
        <v>1582</v>
      </c>
      <c r="H150" s="323"/>
      <c r="I150" s="323"/>
      <c r="J150" s="323"/>
      <c r="K150" s="323" t="s">
        <v>1768</v>
      </c>
      <c r="L150" s="662">
        <f>SUM(L151:L154)</f>
        <v>10000</v>
      </c>
      <c r="M150" s="340">
        <v>101</v>
      </c>
      <c r="N150" s="323"/>
      <c r="O150" s="329"/>
      <c r="P150" s="323" t="s">
        <v>1512</v>
      </c>
      <c r="Q150" s="323" t="s">
        <v>1512</v>
      </c>
      <c r="R150" s="22"/>
    </row>
    <row r="151" spans="1:18" s="1" customFormat="1" ht="112.5" x14ac:dyDescent="0.2">
      <c r="A151" s="23"/>
      <c r="B151" s="23"/>
      <c r="C151" s="23"/>
      <c r="D151" s="23"/>
      <c r="E151" s="49"/>
      <c r="F151" s="49"/>
      <c r="G151" s="49"/>
      <c r="H151" s="49" t="s">
        <v>1583</v>
      </c>
      <c r="I151" s="49" t="s">
        <v>1584</v>
      </c>
      <c r="J151" s="49" t="s">
        <v>1585</v>
      </c>
      <c r="K151" s="49" t="s">
        <v>1586</v>
      </c>
      <c r="L151" s="663">
        <v>10000</v>
      </c>
      <c r="M151" s="264"/>
      <c r="N151" s="49" t="s">
        <v>1511</v>
      </c>
      <c r="O151" s="109">
        <v>10000</v>
      </c>
      <c r="P151" s="49"/>
      <c r="Q151" s="49"/>
      <c r="R151" s="22"/>
    </row>
    <row r="152" spans="1:18" s="1" customFormat="1" ht="93.75" x14ac:dyDescent="0.2">
      <c r="A152" s="23"/>
      <c r="B152" s="23"/>
      <c r="C152" s="23"/>
      <c r="D152" s="23"/>
      <c r="E152" s="49"/>
      <c r="F152" s="49"/>
      <c r="G152" s="49"/>
      <c r="H152" s="49" t="s">
        <v>1587</v>
      </c>
      <c r="I152" s="49"/>
      <c r="J152" s="49"/>
      <c r="K152" s="49" t="s">
        <v>1588</v>
      </c>
      <c r="L152" s="663"/>
      <c r="M152" s="49"/>
      <c r="N152" s="49"/>
      <c r="O152" s="49"/>
      <c r="P152" s="49"/>
      <c r="Q152" s="49"/>
      <c r="R152" s="22"/>
    </row>
    <row r="153" spans="1:18" s="1" customFormat="1" ht="56.25" x14ac:dyDescent="0.2">
      <c r="A153" s="23"/>
      <c r="B153" s="23"/>
      <c r="C153" s="23"/>
      <c r="D153" s="23"/>
      <c r="E153" s="49"/>
      <c r="F153" s="49"/>
      <c r="G153" s="49"/>
      <c r="H153" s="49" t="s">
        <v>1589</v>
      </c>
      <c r="I153" s="49"/>
      <c r="J153" s="49"/>
      <c r="K153" s="49" t="s">
        <v>1590</v>
      </c>
      <c r="L153" s="663"/>
      <c r="M153" s="49"/>
      <c r="N153" s="49"/>
      <c r="O153" s="49"/>
      <c r="P153" s="49"/>
      <c r="Q153" s="49"/>
      <c r="R153" s="22"/>
    </row>
    <row r="154" spans="1:18" s="1" customFormat="1" ht="37.5" x14ac:dyDescent="0.2">
      <c r="A154" s="23"/>
      <c r="B154" s="23"/>
      <c r="C154" s="23"/>
      <c r="D154" s="23"/>
      <c r="E154" s="49"/>
      <c r="F154" s="49"/>
      <c r="G154" s="49"/>
      <c r="H154" s="49"/>
      <c r="I154" s="49"/>
      <c r="J154" s="49"/>
      <c r="K154" s="49" t="s">
        <v>1591</v>
      </c>
      <c r="L154" s="663"/>
      <c r="M154" s="49"/>
      <c r="N154" s="49"/>
      <c r="O154" s="49"/>
      <c r="P154" s="49"/>
      <c r="Q154" s="49"/>
      <c r="R154" s="22"/>
    </row>
    <row r="155" spans="1:18" s="1" customFormat="1" ht="126" x14ac:dyDescent="0.2">
      <c r="A155" s="324">
        <v>1</v>
      </c>
      <c r="B155" s="324"/>
      <c r="C155" s="324"/>
      <c r="D155" s="324"/>
      <c r="E155" s="323" t="s">
        <v>1592</v>
      </c>
      <c r="F155" s="327" t="s">
        <v>1593</v>
      </c>
      <c r="G155" s="323" t="s">
        <v>1594</v>
      </c>
      <c r="H155" s="323" t="s">
        <v>1595</v>
      </c>
      <c r="I155" s="323" t="s">
        <v>1596</v>
      </c>
      <c r="J155" s="323"/>
      <c r="K155" s="323" t="s">
        <v>1768</v>
      </c>
      <c r="L155" s="662">
        <v>0</v>
      </c>
      <c r="M155" s="323"/>
      <c r="N155" s="323" t="s">
        <v>935</v>
      </c>
      <c r="O155" s="323"/>
      <c r="P155" s="323" t="s">
        <v>1512</v>
      </c>
      <c r="Q155" s="323" t="s">
        <v>1512</v>
      </c>
      <c r="R155" s="22"/>
    </row>
    <row r="156" spans="1:18" s="1" customFormat="1" ht="75" x14ac:dyDescent="0.2">
      <c r="A156" s="23"/>
      <c r="B156" s="23"/>
      <c r="C156" s="23"/>
      <c r="D156" s="23"/>
      <c r="E156" s="49"/>
      <c r="F156" s="49"/>
      <c r="G156" s="49" t="s">
        <v>1597</v>
      </c>
      <c r="H156" s="49" t="s">
        <v>1598</v>
      </c>
      <c r="I156" s="49" t="s">
        <v>1599</v>
      </c>
      <c r="J156" s="49" t="s">
        <v>1600</v>
      </c>
      <c r="K156" s="49"/>
      <c r="L156" s="663"/>
      <c r="M156" s="49"/>
      <c r="N156" s="49"/>
      <c r="O156" s="49"/>
      <c r="P156" s="49"/>
      <c r="Q156" s="49"/>
      <c r="R156" s="22"/>
    </row>
    <row r="157" spans="1:18" s="1" customFormat="1" ht="56.25" x14ac:dyDescent="0.2">
      <c r="A157" s="23"/>
      <c r="B157" s="23"/>
      <c r="C157" s="23"/>
      <c r="D157" s="23"/>
      <c r="E157" s="49"/>
      <c r="F157" s="49"/>
      <c r="G157" s="3"/>
      <c r="H157" s="49" t="s">
        <v>1601</v>
      </c>
      <c r="I157" s="3" t="s">
        <v>1602</v>
      </c>
      <c r="J157" s="49" t="s">
        <v>1603</v>
      </c>
      <c r="K157" s="49"/>
      <c r="L157" s="663"/>
      <c r="M157" s="49"/>
      <c r="N157" s="49"/>
      <c r="O157" s="49"/>
      <c r="P157" s="49"/>
      <c r="Q157" s="49"/>
      <c r="R157" s="22"/>
    </row>
    <row r="158" spans="1:18" s="1" customFormat="1" ht="18.75" x14ac:dyDescent="0.2">
      <c r="A158" s="23"/>
      <c r="B158" s="23"/>
      <c r="C158" s="23"/>
      <c r="D158" s="23"/>
      <c r="E158" s="49"/>
      <c r="F158" s="49"/>
      <c r="G158" s="3"/>
      <c r="H158" s="49"/>
      <c r="I158" s="49" t="s">
        <v>1604</v>
      </c>
      <c r="J158" s="49" t="s">
        <v>269</v>
      </c>
      <c r="K158" s="49"/>
      <c r="L158" s="663"/>
      <c r="M158" s="49"/>
      <c r="N158" s="49"/>
      <c r="O158" s="49"/>
      <c r="P158" s="49"/>
      <c r="Q158" s="49"/>
      <c r="R158" s="22"/>
    </row>
    <row r="159" spans="1:18" s="1" customFormat="1" ht="37.5" x14ac:dyDescent="0.2">
      <c r="A159" s="23"/>
      <c r="B159" s="23"/>
      <c r="C159" s="23"/>
      <c r="D159" s="23"/>
      <c r="E159" s="49"/>
      <c r="F159" s="49"/>
      <c r="G159" s="3"/>
      <c r="H159" s="49"/>
      <c r="I159" s="3" t="s">
        <v>1605</v>
      </c>
      <c r="J159" s="49"/>
      <c r="K159" s="49"/>
      <c r="L159" s="663"/>
      <c r="M159" s="49"/>
      <c r="N159" s="49"/>
      <c r="O159" s="49"/>
      <c r="P159" s="49"/>
      <c r="Q159" s="49"/>
      <c r="R159" s="22"/>
    </row>
    <row r="160" spans="1:18" s="14" customFormat="1" ht="177" customHeight="1" x14ac:dyDescent="0.2">
      <c r="A160" s="324"/>
      <c r="B160" s="324">
        <v>1</v>
      </c>
      <c r="C160" s="324"/>
      <c r="D160" s="324"/>
      <c r="E160" s="686" t="s">
        <v>1857</v>
      </c>
      <c r="F160" s="166" t="s">
        <v>1858</v>
      </c>
      <c r="G160" s="323" t="s">
        <v>1859</v>
      </c>
      <c r="H160" s="166" t="s">
        <v>1860</v>
      </c>
      <c r="I160" s="408" t="s">
        <v>1861</v>
      </c>
      <c r="J160" s="166" t="s">
        <v>850</v>
      </c>
      <c r="K160" s="166" t="s">
        <v>1862</v>
      </c>
      <c r="L160" s="334">
        <v>6000</v>
      </c>
      <c r="M160" s="166">
        <v>101</v>
      </c>
      <c r="N160" s="166" t="s">
        <v>1863</v>
      </c>
      <c r="O160" s="334">
        <v>6000</v>
      </c>
      <c r="P160" s="166" t="s">
        <v>1864</v>
      </c>
      <c r="Q160" s="166" t="s">
        <v>1865</v>
      </c>
    </row>
    <row r="161" spans="1:20" s="14" customFormat="1" ht="141.75" customHeight="1" x14ac:dyDescent="0.2">
      <c r="A161" s="183"/>
      <c r="B161" s="183"/>
      <c r="C161" s="48"/>
      <c r="D161" s="183"/>
      <c r="E161" s="609"/>
      <c r="F161" s="241" t="s">
        <v>1866</v>
      </c>
      <c r="G161" s="1"/>
      <c r="H161" s="241" t="s">
        <v>2418</v>
      </c>
      <c r="I161" s="241" t="s">
        <v>1867</v>
      </c>
      <c r="J161" s="241" t="s">
        <v>915</v>
      </c>
      <c r="K161" s="241" t="s">
        <v>1868</v>
      </c>
      <c r="L161" s="184">
        <v>18000</v>
      </c>
      <c r="M161" s="241">
        <v>102</v>
      </c>
      <c r="N161" s="241" t="s">
        <v>1863</v>
      </c>
      <c r="O161" s="184">
        <v>18000</v>
      </c>
      <c r="P161" s="241" t="s">
        <v>1864</v>
      </c>
      <c r="Q161" s="241" t="s">
        <v>1865</v>
      </c>
    </row>
    <row r="162" spans="1:20" s="14" customFormat="1" ht="153" customHeight="1" x14ac:dyDescent="0.2">
      <c r="A162" s="183"/>
      <c r="B162" s="183"/>
      <c r="C162" s="183"/>
      <c r="D162" s="183"/>
      <c r="E162" s="241"/>
      <c r="F162" s="241" t="s">
        <v>2419</v>
      </c>
      <c r="G162" s="241"/>
      <c r="H162" s="241" t="s">
        <v>1869</v>
      </c>
      <c r="I162" s="241" t="s">
        <v>1870</v>
      </c>
      <c r="J162" s="241" t="s">
        <v>2435</v>
      </c>
      <c r="K162" s="241"/>
      <c r="L162" s="184"/>
      <c r="M162" s="241"/>
      <c r="N162" s="241" t="s">
        <v>1871</v>
      </c>
      <c r="O162" s="241"/>
      <c r="P162" s="241" t="s">
        <v>1864</v>
      </c>
      <c r="Q162" s="241" t="s">
        <v>1865</v>
      </c>
    </row>
    <row r="163" spans="1:20" s="14" customFormat="1" ht="135.75" customHeight="1" x14ac:dyDescent="0.2">
      <c r="A163" s="687"/>
      <c r="B163" s="687"/>
      <c r="C163" s="687"/>
      <c r="D163" s="687"/>
      <c r="E163" s="241"/>
      <c r="F163" s="682" t="s">
        <v>1872</v>
      </c>
      <c r="G163" s="108"/>
      <c r="H163" s="682" t="s">
        <v>2420</v>
      </c>
      <c r="I163" s="108" t="s">
        <v>52</v>
      </c>
      <c r="J163" s="108" t="s">
        <v>1873</v>
      </c>
      <c r="K163" s="108"/>
      <c r="L163" s="683"/>
      <c r="M163" s="108"/>
      <c r="N163" s="241" t="s">
        <v>1871</v>
      </c>
      <c r="O163" s="108"/>
      <c r="P163" s="108" t="s">
        <v>1864</v>
      </c>
      <c r="Q163" s="241" t="s">
        <v>1865</v>
      </c>
    </row>
    <row r="164" spans="1:20" s="13" customFormat="1" ht="117.75" customHeight="1" x14ac:dyDescent="0.2">
      <c r="A164" s="183"/>
      <c r="B164" s="183"/>
      <c r="C164" s="183"/>
      <c r="D164" s="183"/>
      <c r="E164" s="241"/>
      <c r="F164" s="241"/>
      <c r="G164" s="241" t="s">
        <v>1874</v>
      </c>
      <c r="H164" s="609" t="s">
        <v>1875</v>
      </c>
      <c r="I164" s="241" t="s">
        <v>1876</v>
      </c>
      <c r="J164" s="241" t="s">
        <v>850</v>
      </c>
      <c r="K164" s="241"/>
      <c r="L164" s="184"/>
      <c r="M164" s="241"/>
      <c r="N164" s="241" t="s">
        <v>1871</v>
      </c>
      <c r="O164" s="241"/>
      <c r="P164" s="241" t="s">
        <v>1864</v>
      </c>
      <c r="Q164" s="241" t="s">
        <v>1865</v>
      </c>
      <c r="R164" s="677"/>
      <c r="S164" s="678"/>
      <c r="T164" s="679"/>
    </row>
    <row r="165" spans="1:20" s="680" customFormat="1" ht="236.25" customHeight="1" x14ac:dyDescent="0.2">
      <c r="A165" s="324">
        <v>1</v>
      </c>
      <c r="B165" s="324">
        <v>1</v>
      </c>
      <c r="C165" s="324"/>
      <c r="D165" s="324"/>
      <c r="E165" s="702" t="s">
        <v>1877</v>
      </c>
      <c r="F165" s="703" t="s">
        <v>1878</v>
      </c>
      <c r="G165" s="323" t="s">
        <v>2421</v>
      </c>
      <c r="H165" s="323" t="s">
        <v>1880</v>
      </c>
      <c r="I165" s="323" t="s">
        <v>2436</v>
      </c>
      <c r="J165" s="323" t="s">
        <v>2422</v>
      </c>
      <c r="K165" s="323" t="s">
        <v>1881</v>
      </c>
      <c r="L165" s="705">
        <v>8640</v>
      </c>
      <c r="M165" s="323">
        <v>102</v>
      </c>
      <c r="N165" s="323" t="s">
        <v>1882</v>
      </c>
      <c r="O165" s="704">
        <v>8640</v>
      </c>
      <c r="P165" s="323" t="s">
        <v>1883</v>
      </c>
      <c r="Q165" s="323" t="s">
        <v>1865</v>
      </c>
    </row>
    <row r="166" spans="1:20" s="680" customFormat="1" ht="138" customHeight="1" x14ac:dyDescent="0.2">
      <c r="A166" s="183"/>
      <c r="B166" s="183"/>
      <c r="C166" s="183"/>
      <c r="D166" s="183"/>
      <c r="E166" s="609"/>
      <c r="F166" s="684" t="s">
        <v>1884</v>
      </c>
      <c r="G166" s="609"/>
      <c r="H166" s="609" t="s">
        <v>1885</v>
      </c>
      <c r="I166" s="609" t="s">
        <v>1886</v>
      </c>
      <c r="J166" s="609" t="s">
        <v>1887</v>
      </c>
      <c r="K166" s="609" t="s">
        <v>2440</v>
      </c>
      <c r="L166" s="194" t="s">
        <v>2441</v>
      </c>
      <c r="M166" s="609">
        <v>102</v>
      </c>
      <c r="N166" s="685">
        <v>23012</v>
      </c>
      <c r="O166" s="243">
        <v>15900</v>
      </c>
      <c r="P166" s="609" t="s">
        <v>1883</v>
      </c>
      <c r="Q166" s="609" t="s">
        <v>1865</v>
      </c>
    </row>
    <row r="167" spans="1:20" s="680" customFormat="1" ht="102" customHeight="1" x14ac:dyDescent="0.2">
      <c r="A167" s="183"/>
      <c r="B167" s="183"/>
      <c r="C167" s="183"/>
      <c r="D167" s="183"/>
      <c r="E167" s="609"/>
      <c r="F167" s="684" t="s">
        <v>1888</v>
      </c>
      <c r="G167" s="609"/>
      <c r="H167" s="609" t="s">
        <v>1889</v>
      </c>
      <c r="I167" s="609" t="s">
        <v>2437</v>
      </c>
      <c r="J167" s="609" t="s">
        <v>2438</v>
      </c>
      <c r="K167" s="609" t="s">
        <v>2423</v>
      </c>
      <c r="L167" s="194">
        <v>3600</v>
      </c>
      <c r="M167" s="609">
        <v>102</v>
      </c>
      <c r="N167" s="685">
        <v>23043</v>
      </c>
      <c r="O167" s="243">
        <v>44880</v>
      </c>
      <c r="P167" s="609" t="s">
        <v>1883</v>
      </c>
      <c r="Q167" s="609" t="s">
        <v>1865</v>
      </c>
    </row>
    <row r="168" spans="1:20" s="680" customFormat="1" ht="77.25" customHeight="1" x14ac:dyDescent="0.2">
      <c r="A168" s="183"/>
      <c r="B168" s="183"/>
      <c r="C168" s="183"/>
      <c r="D168" s="183"/>
      <c r="E168" s="609"/>
      <c r="F168" s="684"/>
      <c r="G168" s="609"/>
      <c r="H168" s="609"/>
      <c r="I168" s="609"/>
      <c r="J168" s="609"/>
      <c r="K168" s="609" t="s">
        <v>2424</v>
      </c>
      <c r="L168" s="194">
        <v>1200</v>
      </c>
      <c r="M168" s="609"/>
      <c r="N168" s="685"/>
      <c r="O168" s="243"/>
      <c r="P168" s="609"/>
      <c r="Q168" s="609"/>
    </row>
    <row r="169" spans="1:20" s="680" customFormat="1" ht="95.25" customHeight="1" x14ac:dyDescent="0.2">
      <c r="A169" s="183"/>
      <c r="B169" s="183"/>
      <c r="C169" s="183"/>
      <c r="D169" s="183"/>
      <c r="E169" s="609"/>
      <c r="F169" s="684"/>
      <c r="G169" s="609"/>
      <c r="H169" s="609"/>
      <c r="I169" s="609"/>
      <c r="J169" s="609"/>
      <c r="K169" s="609" t="s">
        <v>2425</v>
      </c>
      <c r="L169" s="194">
        <v>4800</v>
      </c>
      <c r="M169" s="609"/>
      <c r="N169" s="685"/>
      <c r="O169" s="243"/>
      <c r="P169" s="609"/>
      <c r="Q169" s="609"/>
    </row>
    <row r="170" spans="1:20" s="680" customFormat="1" ht="93" customHeight="1" x14ac:dyDescent="0.2">
      <c r="A170" s="183"/>
      <c r="B170" s="183"/>
      <c r="C170" s="183"/>
      <c r="D170" s="183"/>
      <c r="E170" s="609"/>
      <c r="F170" s="684"/>
      <c r="G170" s="609"/>
      <c r="H170" s="609"/>
      <c r="I170" s="609"/>
      <c r="J170" s="609"/>
      <c r="K170" s="609" t="s">
        <v>2426</v>
      </c>
      <c r="L170" s="194">
        <v>2640</v>
      </c>
      <c r="M170" s="609"/>
      <c r="N170" s="685"/>
      <c r="O170" s="243"/>
      <c r="P170" s="609"/>
      <c r="Q170" s="609"/>
    </row>
    <row r="171" spans="1:20" s="680" customFormat="1" ht="79.5" customHeight="1" x14ac:dyDescent="0.2">
      <c r="A171" s="183"/>
      <c r="B171" s="183"/>
      <c r="C171" s="183"/>
      <c r="D171" s="183"/>
      <c r="E171" s="609"/>
      <c r="F171" s="684"/>
      <c r="G171" s="609"/>
      <c r="H171" s="609"/>
      <c r="I171" s="609"/>
      <c r="J171" s="609"/>
      <c r="K171" s="609" t="s">
        <v>2427</v>
      </c>
      <c r="L171" s="194">
        <v>2640</v>
      </c>
      <c r="M171" s="609"/>
      <c r="N171" s="685"/>
      <c r="O171" s="243"/>
      <c r="P171" s="609"/>
      <c r="Q171" s="609"/>
    </row>
    <row r="172" spans="1:20" s="680" customFormat="1" ht="104.25" customHeight="1" x14ac:dyDescent="0.2">
      <c r="A172" s="183"/>
      <c r="B172" s="183"/>
      <c r="C172" s="183"/>
      <c r="D172" s="183"/>
      <c r="E172" s="609"/>
      <c r="F172" s="684"/>
      <c r="G172" s="609"/>
      <c r="H172" s="609"/>
      <c r="I172" s="609"/>
      <c r="J172" s="609"/>
      <c r="K172" s="609" t="s">
        <v>2428</v>
      </c>
      <c r="L172" s="194">
        <v>1200</v>
      </c>
      <c r="M172" s="609"/>
      <c r="N172" s="685"/>
      <c r="O172" s="243"/>
      <c r="P172" s="609"/>
      <c r="Q172" s="609"/>
    </row>
    <row r="173" spans="1:20" s="680" customFormat="1" ht="82.5" customHeight="1" x14ac:dyDescent="0.2">
      <c r="A173" s="183"/>
      <c r="B173" s="183"/>
      <c r="C173" s="183"/>
      <c r="D173" s="183"/>
      <c r="E173" s="609"/>
      <c r="F173" s="684"/>
      <c r="G173" s="609"/>
      <c r="H173" s="609"/>
      <c r="I173" s="609"/>
      <c r="J173" s="609"/>
      <c r="K173" s="609" t="s">
        <v>2429</v>
      </c>
      <c r="L173" s="194">
        <v>2200</v>
      </c>
      <c r="M173" s="609"/>
      <c r="N173" s="685"/>
      <c r="O173" s="243"/>
      <c r="P173" s="609"/>
      <c r="Q173" s="609"/>
    </row>
    <row r="174" spans="1:20" s="680" customFormat="1" ht="63.75" customHeight="1" x14ac:dyDescent="0.2">
      <c r="A174" s="183"/>
      <c r="B174" s="183"/>
      <c r="C174" s="183"/>
      <c r="D174" s="183"/>
      <c r="E174" s="609"/>
      <c r="F174" s="684"/>
      <c r="G174" s="609"/>
      <c r="H174" s="609"/>
      <c r="I174" s="609"/>
      <c r="J174" s="609"/>
      <c r="K174" s="609" t="s">
        <v>2430</v>
      </c>
      <c r="L174" s="194">
        <v>20000</v>
      </c>
      <c r="M174" s="609"/>
      <c r="N174" s="685"/>
      <c r="O174" s="243"/>
      <c r="P174" s="609"/>
      <c r="Q174" s="609"/>
    </row>
    <row r="175" spans="1:20" s="680" customFormat="1" ht="90.75" customHeight="1" x14ac:dyDescent="0.2">
      <c r="A175" s="183"/>
      <c r="B175" s="183"/>
      <c r="C175" s="183"/>
      <c r="D175" s="183"/>
      <c r="E175" s="609"/>
      <c r="F175" s="684"/>
      <c r="G175" s="609"/>
      <c r="H175" s="609"/>
      <c r="I175" s="609"/>
      <c r="J175" s="609"/>
      <c r="K175" s="609" t="s">
        <v>2431</v>
      </c>
      <c r="L175" s="194">
        <v>6600</v>
      </c>
      <c r="M175" s="609"/>
      <c r="N175" s="685"/>
      <c r="O175" s="243"/>
      <c r="P175" s="609"/>
      <c r="Q175" s="609"/>
    </row>
    <row r="176" spans="1:20" s="680" customFormat="1" ht="158.25" customHeight="1" x14ac:dyDescent="0.2">
      <c r="A176" s="183"/>
      <c r="B176" s="183"/>
      <c r="C176" s="183"/>
      <c r="D176" s="183"/>
      <c r="E176" s="609"/>
      <c r="F176" s="684"/>
      <c r="G176" s="609"/>
      <c r="H176" s="609" t="s">
        <v>1890</v>
      </c>
      <c r="I176" s="609" t="s">
        <v>1891</v>
      </c>
      <c r="J176" s="609" t="s">
        <v>1892</v>
      </c>
      <c r="K176" s="609" t="s">
        <v>2439</v>
      </c>
      <c r="L176" s="194" t="s">
        <v>2444</v>
      </c>
      <c r="M176" s="609">
        <v>102</v>
      </c>
      <c r="N176" s="685">
        <v>23071</v>
      </c>
      <c r="O176" s="243">
        <v>28000</v>
      </c>
      <c r="P176" s="609" t="s">
        <v>1883</v>
      </c>
      <c r="Q176" s="609" t="s">
        <v>1865</v>
      </c>
    </row>
    <row r="177" spans="1:17" s="680" customFormat="1" ht="95.25" customHeight="1" x14ac:dyDescent="0.2">
      <c r="A177" s="183"/>
      <c r="B177" s="183"/>
      <c r="C177" s="183"/>
      <c r="D177" s="183"/>
      <c r="E177" s="609"/>
      <c r="F177" s="684" t="s">
        <v>1893</v>
      </c>
      <c r="G177" s="609"/>
      <c r="H177" s="609" t="s">
        <v>1893</v>
      </c>
      <c r="I177" s="609" t="s">
        <v>1894</v>
      </c>
      <c r="J177" s="609" t="s">
        <v>1895</v>
      </c>
      <c r="K177" s="609" t="s">
        <v>2432</v>
      </c>
      <c r="L177" s="194">
        <v>12000</v>
      </c>
      <c r="M177" s="609">
        <v>102</v>
      </c>
      <c r="N177" s="685" t="s">
        <v>1896</v>
      </c>
      <c r="O177" s="609"/>
      <c r="P177" s="609" t="s">
        <v>1883</v>
      </c>
      <c r="Q177" s="609" t="s">
        <v>1865</v>
      </c>
    </row>
    <row r="178" spans="1:17" s="680" customFormat="1" ht="136.5" customHeight="1" x14ac:dyDescent="0.2">
      <c r="A178" s="183"/>
      <c r="B178" s="183"/>
      <c r="C178" s="183"/>
      <c r="D178" s="183"/>
      <c r="E178" s="609"/>
      <c r="F178" s="684"/>
      <c r="G178" s="609"/>
      <c r="H178" s="609" t="s">
        <v>2433</v>
      </c>
      <c r="I178" s="609" t="s">
        <v>1897</v>
      </c>
      <c r="J178" s="609" t="s">
        <v>1585</v>
      </c>
      <c r="K178" s="609" t="s">
        <v>2442</v>
      </c>
      <c r="L178" s="194" t="s">
        <v>2443</v>
      </c>
      <c r="M178" s="609">
        <v>101</v>
      </c>
      <c r="N178" s="685"/>
      <c r="O178" s="609"/>
      <c r="P178" s="609" t="s">
        <v>1883</v>
      </c>
      <c r="Q178" s="609" t="s">
        <v>1865</v>
      </c>
    </row>
    <row r="179" spans="1:17" s="681" customFormat="1" ht="48.75" customHeight="1" x14ac:dyDescent="0.2">
      <c r="A179" s="183"/>
      <c r="B179" s="183"/>
      <c r="C179" s="183"/>
      <c r="D179" s="183"/>
      <c r="E179" s="609"/>
      <c r="F179" s="684"/>
      <c r="G179" s="609"/>
      <c r="H179" s="609" t="s">
        <v>2434</v>
      </c>
      <c r="I179" s="609"/>
      <c r="J179" s="609"/>
      <c r="K179" s="609"/>
      <c r="L179" s="194">
        <v>20000</v>
      </c>
      <c r="M179" s="609"/>
      <c r="N179" s="685"/>
      <c r="O179" s="609"/>
      <c r="P179" s="609"/>
      <c r="Q179" s="609"/>
    </row>
    <row r="180" spans="1:17" s="14" customFormat="1" x14ac:dyDescent="0.2"/>
  </sheetData>
  <mergeCells count="10">
    <mergeCell ref="A1:D1"/>
    <mergeCell ref="E1:E2"/>
    <mergeCell ref="F1:F2"/>
    <mergeCell ref="G1:G2"/>
    <mergeCell ref="H1:H2"/>
    <mergeCell ref="Q1:Q2"/>
    <mergeCell ref="I1:J1"/>
    <mergeCell ref="K1:M1"/>
    <mergeCell ref="N1:O1"/>
    <mergeCell ref="P1:P2"/>
  </mergeCells>
  <pageMargins left="0.35433070866141736" right="0.23622047244094491" top="0.74803149606299213" bottom="0.74803149606299213" header="0.31496062992125984" footer="0.31496062992125984"/>
  <pageSetup paperSize="9" scale="72" firstPageNumber="90" orientation="landscape" useFirstPageNumber="1" r:id="rId1"/>
  <headerFooter>
    <oddFooter>&amp;C&amp;P&amp;R&amp;A</oddFooter>
  </headerFooter>
  <rowBreaks count="28" manualBreakCount="28">
    <brk id="10" max="16383" man="1"/>
    <brk id="14" max="16" man="1"/>
    <brk id="18" max="16383" man="1"/>
    <brk id="25" max="16383" man="1"/>
    <brk id="29" max="16383" man="1"/>
    <brk id="33" max="16383" man="1"/>
    <brk id="37" max="16383" man="1"/>
    <brk id="41" max="16383" man="1"/>
    <brk id="44" max="16383" man="1"/>
    <brk id="47" max="16383" man="1"/>
    <brk id="51" max="16383" man="1"/>
    <brk id="59" max="16" man="1"/>
    <brk id="63" max="16383" man="1"/>
    <brk id="68" max="16383" man="1"/>
    <brk id="73" max="16383" man="1"/>
    <brk id="78" max="16383" man="1"/>
    <brk id="83" max="16383" man="1"/>
    <brk id="91" max="16383" man="1"/>
    <brk id="96" max="16383" man="1"/>
    <brk id="104" max="16383" man="1"/>
    <brk id="112" max="16383" man="1"/>
    <brk id="117" max="16383" man="1"/>
    <brk id="125" max="16383" man="1"/>
    <brk id="133" max="16383" man="1"/>
    <brk id="138" max="16383" man="1"/>
    <brk id="143" max="16383" man="1"/>
    <brk id="150" max="16383" man="1"/>
    <brk id="15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4"/>
  <sheetViews>
    <sheetView view="pageBreakPreview" zoomScale="90" zoomScaleNormal="100" zoomScaleSheetLayoutView="90" workbookViewId="0">
      <pane ySplit="2" topLeftCell="A3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6.125" customWidth="1"/>
    <col min="2" max="2" width="6.875" customWidth="1"/>
    <col min="3" max="3" width="7" customWidth="1"/>
    <col min="4" max="4" width="5.875" customWidth="1"/>
    <col min="5" max="5" width="10" customWidth="1"/>
    <col min="6" max="6" width="15.125" customWidth="1"/>
    <col min="7" max="7" width="12.25" customWidth="1"/>
    <col min="8" max="8" width="29.25" customWidth="1"/>
    <col min="9" max="9" width="6.625" customWidth="1"/>
    <col min="10" max="10" width="5.5" customWidth="1"/>
    <col min="11" max="11" width="24.125" customWidth="1"/>
    <col min="12" max="12" width="10.25" customWidth="1"/>
    <col min="13" max="13" width="7.875" customWidth="1"/>
    <col min="14" max="14" width="8.875" customWidth="1"/>
    <col min="15" max="15" width="9.625" customWidth="1"/>
    <col min="16" max="16" width="9" customWidth="1"/>
    <col min="17" max="17" width="7.875" customWidth="1"/>
    <col min="21" max="21" width="9" customWidth="1"/>
  </cols>
  <sheetData>
    <row r="1" spans="1:17" s="11" customFormat="1" ht="29.25" customHeight="1" x14ac:dyDescent="0.2">
      <c r="A1" s="736" t="s">
        <v>60</v>
      </c>
      <c r="B1" s="736"/>
      <c r="C1" s="736"/>
      <c r="D1" s="736"/>
      <c r="E1" s="737" t="s">
        <v>2395</v>
      </c>
      <c r="F1" s="737" t="s">
        <v>2303</v>
      </c>
      <c r="G1" s="737" t="s">
        <v>2333</v>
      </c>
      <c r="H1" s="737" t="s">
        <v>2391</v>
      </c>
      <c r="I1" s="735" t="s">
        <v>65</v>
      </c>
      <c r="J1" s="735"/>
      <c r="K1" s="735" t="s">
        <v>66</v>
      </c>
      <c r="L1" s="735"/>
      <c r="M1" s="735"/>
      <c r="N1" s="735" t="s">
        <v>67</v>
      </c>
      <c r="O1" s="735"/>
      <c r="P1" s="735" t="s">
        <v>68</v>
      </c>
      <c r="Q1" s="735" t="s">
        <v>69</v>
      </c>
    </row>
    <row r="2" spans="1:17" s="11" customFormat="1" ht="39.75" customHeight="1" x14ac:dyDescent="0.2">
      <c r="A2" s="673" t="s">
        <v>2502</v>
      </c>
      <c r="B2" s="673" t="s">
        <v>2507</v>
      </c>
      <c r="C2" s="673" t="s">
        <v>1917</v>
      </c>
      <c r="D2" s="673" t="s">
        <v>1682</v>
      </c>
      <c r="E2" s="737"/>
      <c r="F2" s="737"/>
      <c r="G2" s="737"/>
      <c r="H2" s="737"/>
      <c r="I2" s="608" t="s">
        <v>72</v>
      </c>
      <c r="J2" s="608" t="s">
        <v>42</v>
      </c>
      <c r="K2" s="608" t="s">
        <v>73</v>
      </c>
      <c r="L2" s="608" t="s">
        <v>2414</v>
      </c>
      <c r="M2" s="608" t="s">
        <v>75</v>
      </c>
      <c r="N2" s="626" t="s">
        <v>1945</v>
      </c>
      <c r="O2" s="608" t="s">
        <v>77</v>
      </c>
      <c r="P2" s="735"/>
      <c r="Q2" s="735"/>
    </row>
    <row r="3" spans="1:17" s="11" customFormat="1" ht="18.75" x14ac:dyDescent="0.2">
      <c r="A3" s="221">
        <v>2</v>
      </c>
      <c r="B3" s="222"/>
      <c r="C3" s="312"/>
      <c r="D3" s="221"/>
      <c r="E3" s="221"/>
      <c r="F3" s="221"/>
      <c r="G3" s="221"/>
      <c r="H3" s="219" t="s">
        <v>1939</v>
      </c>
      <c r="I3" s="223"/>
      <c r="J3" s="223"/>
      <c r="K3" s="221"/>
      <c r="L3" s="225">
        <f>L4+L5+L6+L7+L8</f>
        <v>2146890</v>
      </c>
      <c r="M3" s="223"/>
      <c r="N3" s="224"/>
      <c r="O3" s="223"/>
      <c r="P3" s="221"/>
      <c r="Q3" s="221"/>
    </row>
    <row r="4" spans="1:17" s="11" customFormat="1" ht="18.75" x14ac:dyDescent="0.2">
      <c r="A4" s="279">
        <v>2</v>
      </c>
      <c r="B4" s="280"/>
      <c r="C4" s="311"/>
      <c r="D4" s="279"/>
      <c r="E4" s="279"/>
      <c r="F4" s="279"/>
      <c r="G4" s="279"/>
      <c r="H4" s="281" t="s">
        <v>1905</v>
      </c>
      <c r="I4" s="282"/>
      <c r="J4" s="282"/>
      <c r="K4" s="279"/>
      <c r="L4" s="513">
        <f>L27+L37</f>
        <v>21500</v>
      </c>
      <c r="M4" s="282">
        <v>101</v>
      </c>
      <c r="N4" s="283"/>
      <c r="O4" s="282"/>
      <c r="P4" s="279"/>
      <c r="Q4" s="279"/>
    </row>
    <row r="5" spans="1:17" s="11" customFormat="1" ht="18.75" x14ac:dyDescent="0.2">
      <c r="A5" s="279">
        <v>2</v>
      </c>
      <c r="B5" s="280"/>
      <c r="C5" s="311"/>
      <c r="D5" s="279"/>
      <c r="E5" s="279"/>
      <c r="F5" s="279"/>
      <c r="G5" s="279"/>
      <c r="H5" s="281" t="s">
        <v>1905</v>
      </c>
      <c r="I5" s="282"/>
      <c r="J5" s="282"/>
      <c r="K5" s="279"/>
      <c r="L5" s="349">
        <f>L9</f>
        <v>1028000</v>
      </c>
      <c r="M5" s="282">
        <v>102</v>
      </c>
      <c r="N5" s="283"/>
      <c r="O5" s="282"/>
      <c r="P5" s="279"/>
      <c r="Q5" s="279"/>
    </row>
    <row r="6" spans="1:17" s="11" customFormat="1" ht="18.75" x14ac:dyDescent="0.2">
      <c r="A6" s="279">
        <v>2</v>
      </c>
      <c r="B6" s="280"/>
      <c r="C6" s="311"/>
      <c r="D6" s="279"/>
      <c r="E6" s="279"/>
      <c r="F6" s="279"/>
      <c r="G6" s="279"/>
      <c r="H6" s="281" t="s">
        <v>1905</v>
      </c>
      <c r="I6" s="282"/>
      <c r="J6" s="282"/>
      <c r="K6" s="279"/>
      <c r="L6" s="342">
        <f>L20</f>
        <v>401790</v>
      </c>
      <c r="M6" s="282">
        <v>501</v>
      </c>
      <c r="N6" s="283"/>
      <c r="O6" s="282"/>
      <c r="P6" s="279"/>
      <c r="Q6" s="279"/>
    </row>
    <row r="7" spans="1:17" s="11" customFormat="1" ht="18.75" x14ac:dyDescent="0.2">
      <c r="A7" s="279">
        <v>2</v>
      </c>
      <c r="B7" s="280"/>
      <c r="C7" s="311"/>
      <c r="D7" s="279"/>
      <c r="E7" s="279"/>
      <c r="F7" s="279"/>
      <c r="G7" s="279"/>
      <c r="H7" s="281" t="s">
        <v>1905</v>
      </c>
      <c r="I7" s="282"/>
      <c r="J7" s="282"/>
      <c r="K7" s="279"/>
      <c r="L7" s="342">
        <f>L36</f>
        <v>370000</v>
      </c>
      <c r="M7" s="282">
        <v>502</v>
      </c>
      <c r="N7" s="283"/>
      <c r="O7" s="282"/>
      <c r="P7" s="279"/>
      <c r="Q7" s="279"/>
    </row>
    <row r="8" spans="1:17" s="11" customFormat="1" ht="18.75" x14ac:dyDescent="0.2">
      <c r="A8" s="279">
        <v>2</v>
      </c>
      <c r="B8" s="280"/>
      <c r="C8" s="311"/>
      <c r="D8" s="279"/>
      <c r="E8" s="279"/>
      <c r="F8" s="279"/>
      <c r="G8" s="279"/>
      <c r="H8" s="281" t="s">
        <v>1905</v>
      </c>
      <c r="I8" s="282"/>
      <c r="J8" s="282"/>
      <c r="K8" s="279"/>
      <c r="L8" s="351">
        <f>L42</f>
        <v>325600</v>
      </c>
      <c r="M8" s="282">
        <v>503</v>
      </c>
      <c r="N8" s="283"/>
      <c r="O8" s="282"/>
      <c r="P8" s="279"/>
      <c r="Q8" s="279"/>
    </row>
    <row r="9" spans="1:17" s="1" customFormat="1" ht="110.25" x14ac:dyDescent="0.2">
      <c r="A9" s="324">
        <v>2</v>
      </c>
      <c r="B9" s="324"/>
      <c r="C9" s="324"/>
      <c r="D9" s="494"/>
      <c r="E9" s="570" t="s">
        <v>701</v>
      </c>
      <c r="F9" s="166"/>
      <c r="G9" s="166"/>
      <c r="H9" s="166"/>
      <c r="I9" s="166"/>
      <c r="J9" s="166"/>
      <c r="K9" s="166" t="s">
        <v>1768</v>
      </c>
      <c r="L9" s="624">
        <f>SUM(L10:L19)</f>
        <v>1028000</v>
      </c>
      <c r="M9" s="166">
        <v>102</v>
      </c>
      <c r="N9" s="166"/>
      <c r="O9" s="624"/>
      <c r="P9" s="347" t="s">
        <v>713</v>
      </c>
      <c r="Q9" s="166" t="s">
        <v>2191</v>
      </c>
    </row>
    <row r="10" spans="1:17" s="1" customFormat="1" ht="187.5" x14ac:dyDescent="0.2">
      <c r="A10" s="23"/>
      <c r="B10" s="23"/>
      <c r="C10" s="23"/>
      <c r="D10" s="614"/>
      <c r="E10" s="217"/>
      <c r="F10" s="241"/>
      <c r="G10" s="217" t="s">
        <v>758</v>
      </c>
      <c r="H10" s="217" t="s">
        <v>759</v>
      </c>
      <c r="I10" s="217" t="s">
        <v>760</v>
      </c>
      <c r="J10" s="217" t="s">
        <v>761</v>
      </c>
      <c r="K10" s="217" t="s">
        <v>762</v>
      </c>
      <c r="L10" s="656" t="s">
        <v>763</v>
      </c>
      <c r="M10" s="217" t="s">
        <v>1994</v>
      </c>
      <c r="N10" s="213" t="s">
        <v>2508</v>
      </c>
      <c r="O10" s="656" t="s">
        <v>2415</v>
      </c>
      <c r="P10" s="217"/>
      <c r="Q10" s="241"/>
    </row>
    <row r="11" spans="1:17" s="1" customFormat="1" ht="141.75" x14ac:dyDescent="0.2">
      <c r="A11" s="23"/>
      <c r="B11" s="23"/>
      <c r="C11" s="23"/>
      <c r="D11" s="614"/>
      <c r="E11" s="241"/>
      <c r="F11" s="241"/>
      <c r="G11" s="571" t="s">
        <v>765</v>
      </c>
      <c r="H11" s="217" t="s">
        <v>766</v>
      </c>
      <c r="I11" s="217" t="s">
        <v>767</v>
      </c>
      <c r="J11" s="217" t="s">
        <v>768</v>
      </c>
      <c r="K11" s="217" t="s">
        <v>769</v>
      </c>
      <c r="L11" s="656" t="s">
        <v>770</v>
      </c>
      <c r="M11" s="217" t="s">
        <v>1994</v>
      </c>
      <c r="N11" s="217" t="s">
        <v>771</v>
      </c>
      <c r="O11" s="656" t="s">
        <v>2416</v>
      </c>
      <c r="P11" s="217"/>
      <c r="Q11" s="241"/>
    </row>
    <row r="12" spans="1:17" s="200" customFormat="1" ht="37.5" x14ac:dyDescent="0.3">
      <c r="A12" s="183"/>
      <c r="B12" s="183"/>
      <c r="C12" s="183"/>
      <c r="D12" s="183"/>
      <c r="E12" s="241"/>
      <c r="F12" s="241"/>
      <c r="G12" s="241"/>
      <c r="H12" s="259" t="s">
        <v>772</v>
      </c>
      <c r="I12" s="255" t="s">
        <v>773</v>
      </c>
      <c r="J12" s="255" t="s">
        <v>269</v>
      </c>
      <c r="K12" s="217" t="s">
        <v>769</v>
      </c>
      <c r="L12" s="656">
        <v>10000</v>
      </c>
      <c r="M12" s="217" t="s">
        <v>1994</v>
      </c>
      <c r="N12" s="217" t="s">
        <v>774</v>
      </c>
      <c r="O12" s="656">
        <v>10000</v>
      </c>
      <c r="P12" s="217"/>
      <c r="Q12" s="241"/>
    </row>
    <row r="13" spans="1:17" s="200" customFormat="1" ht="56.25" x14ac:dyDescent="0.3">
      <c r="A13" s="183"/>
      <c r="B13" s="183"/>
      <c r="C13" s="183"/>
      <c r="D13" s="183"/>
      <c r="E13" s="241"/>
      <c r="F13" s="241"/>
      <c r="G13" s="241"/>
      <c r="H13" s="259" t="s">
        <v>775</v>
      </c>
      <c r="I13" s="255" t="s">
        <v>776</v>
      </c>
      <c r="J13" s="255" t="s">
        <v>777</v>
      </c>
      <c r="K13" s="217" t="s">
        <v>769</v>
      </c>
      <c r="L13" s="656">
        <v>5000</v>
      </c>
      <c r="M13" s="217" t="s">
        <v>1994</v>
      </c>
      <c r="N13" s="217" t="s">
        <v>778</v>
      </c>
      <c r="O13" s="656">
        <v>5000</v>
      </c>
      <c r="P13" s="217"/>
      <c r="Q13" s="241"/>
    </row>
    <row r="14" spans="1:17" s="200" customFormat="1" ht="56.25" x14ac:dyDescent="0.3">
      <c r="A14" s="183"/>
      <c r="B14" s="183"/>
      <c r="C14" s="183"/>
      <c r="D14" s="183"/>
      <c r="E14" s="241"/>
      <c r="F14" s="241"/>
      <c r="G14" s="241"/>
      <c r="H14" s="259" t="s">
        <v>779</v>
      </c>
      <c r="I14" s="255" t="s">
        <v>773</v>
      </c>
      <c r="J14" s="255" t="s">
        <v>261</v>
      </c>
      <c r="K14" s="217" t="s">
        <v>780</v>
      </c>
      <c r="L14" s="656">
        <v>600000</v>
      </c>
      <c r="M14" s="217" t="s">
        <v>1994</v>
      </c>
      <c r="N14" s="217" t="s">
        <v>781</v>
      </c>
      <c r="O14" s="656">
        <v>600000</v>
      </c>
      <c r="P14" s="217"/>
      <c r="Q14" s="241"/>
    </row>
    <row r="15" spans="1:17" s="200" customFormat="1" ht="173.25" x14ac:dyDescent="0.3">
      <c r="A15" s="183"/>
      <c r="B15" s="183"/>
      <c r="C15" s="183"/>
      <c r="D15" s="183"/>
      <c r="E15" s="241"/>
      <c r="F15" s="241"/>
      <c r="G15" s="241"/>
      <c r="H15" s="255" t="s">
        <v>782</v>
      </c>
      <c r="I15" s="350" t="s">
        <v>783</v>
      </c>
      <c r="J15" s="255" t="s">
        <v>721</v>
      </c>
      <c r="K15" s="255" t="s">
        <v>784</v>
      </c>
      <c r="L15" s="656">
        <v>30000</v>
      </c>
      <c r="M15" s="217" t="s">
        <v>1994</v>
      </c>
      <c r="N15" s="217"/>
      <c r="O15" s="656">
        <v>30000</v>
      </c>
      <c r="P15" s="255"/>
      <c r="Q15" s="241"/>
    </row>
    <row r="16" spans="1:17" s="200" customFormat="1" ht="56.25" x14ac:dyDescent="0.3">
      <c r="A16" s="23"/>
      <c r="B16" s="23"/>
      <c r="C16" s="23"/>
      <c r="D16" s="614"/>
      <c r="E16" s="241"/>
      <c r="F16" s="241"/>
      <c r="G16" s="241"/>
      <c r="H16" s="255" t="s">
        <v>785</v>
      </c>
      <c r="I16" s="255" t="s">
        <v>786</v>
      </c>
      <c r="J16" s="255" t="s">
        <v>787</v>
      </c>
      <c r="K16" s="217" t="s">
        <v>788</v>
      </c>
      <c r="L16" s="656">
        <v>3600</v>
      </c>
      <c r="M16" s="217" t="s">
        <v>1994</v>
      </c>
      <c r="N16" s="217" t="s">
        <v>789</v>
      </c>
      <c r="O16" s="656">
        <v>3600</v>
      </c>
      <c r="P16" s="217"/>
      <c r="Q16" s="241"/>
    </row>
    <row r="17" spans="1:17" s="200" customFormat="1" ht="18.75" x14ac:dyDescent="0.3">
      <c r="A17" s="23"/>
      <c r="B17" s="23"/>
      <c r="C17" s="23"/>
      <c r="D17" s="23"/>
      <c r="E17" s="241"/>
      <c r="F17" s="241"/>
      <c r="G17" s="241"/>
      <c r="H17" s="255"/>
      <c r="I17" s="255"/>
      <c r="J17" s="255"/>
      <c r="K17" s="255" t="s">
        <v>790</v>
      </c>
      <c r="L17" s="656">
        <v>4200</v>
      </c>
      <c r="M17" s="217" t="s">
        <v>1994</v>
      </c>
      <c r="N17" s="217" t="s">
        <v>789</v>
      </c>
      <c r="O17" s="656">
        <v>3600</v>
      </c>
      <c r="P17" s="217"/>
      <c r="Q17" s="241"/>
    </row>
    <row r="18" spans="1:17" s="200" customFormat="1" ht="37.5" x14ac:dyDescent="0.3">
      <c r="A18" s="23"/>
      <c r="B18" s="23"/>
      <c r="C18" s="23"/>
      <c r="D18" s="23"/>
      <c r="E18" s="241"/>
      <c r="F18" s="241"/>
      <c r="G18" s="241"/>
      <c r="H18" s="255" t="s">
        <v>791</v>
      </c>
      <c r="I18" s="255" t="s">
        <v>742</v>
      </c>
      <c r="J18" s="255" t="s">
        <v>721</v>
      </c>
      <c r="K18" s="217" t="s">
        <v>792</v>
      </c>
      <c r="L18" s="656">
        <v>275200</v>
      </c>
      <c r="M18" s="217" t="s">
        <v>1994</v>
      </c>
      <c r="N18" s="217" t="s">
        <v>793</v>
      </c>
      <c r="O18" s="656">
        <v>275200</v>
      </c>
      <c r="P18" s="217"/>
      <c r="Q18" s="241"/>
    </row>
    <row r="19" spans="1:17" s="200" customFormat="1" ht="150" x14ac:dyDescent="0.3">
      <c r="A19" s="23"/>
      <c r="B19" s="23"/>
      <c r="C19" s="23"/>
      <c r="D19" s="23"/>
      <c r="E19" s="241"/>
      <c r="F19" s="241"/>
      <c r="G19" s="241"/>
      <c r="H19" s="241" t="s">
        <v>794</v>
      </c>
      <c r="I19" s="241" t="s">
        <v>795</v>
      </c>
      <c r="J19" s="241">
        <v>60</v>
      </c>
      <c r="K19" s="241" t="s">
        <v>796</v>
      </c>
      <c r="L19" s="674">
        <v>100000</v>
      </c>
      <c r="M19" s="217" t="s">
        <v>1994</v>
      </c>
      <c r="N19" s="241" t="s">
        <v>797</v>
      </c>
      <c r="O19" s="674">
        <v>100000</v>
      </c>
      <c r="P19" s="217"/>
      <c r="Q19" s="241"/>
    </row>
    <row r="20" spans="1:17" s="1" customFormat="1" ht="131.25" x14ac:dyDescent="0.2">
      <c r="A20" s="324">
        <v>2</v>
      </c>
      <c r="B20" s="324"/>
      <c r="C20" s="324"/>
      <c r="D20" s="494"/>
      <c r="E20" s="166" t="s">
        <v>851</v>
      </c>
      <c r="F20" s="166" t="s">
        <v>2257</v>
      </c>
      <c r="G20" s="166" t="s">
        <v>2259</v>
      </c>
      <c r="H20" s="166"/>
      <c r="I20" s="166"/>
      <c r="J20" s="166"/>
      <c r="K20" s="166" t="s">
        <v>1768</v>
      </c>
      <c r="L20" s="624">
        <f>SUM(L21:L26)</f>
        <v>401790</v>
      </c>
      <c r="M20" s="166">
        <f>M21</f>
        <v>501</v>
      </c>
      <c r="N20" s="166"/>
      <c r="O20" s="624"/>
      <c r="P20" s="166" t="s">
        <v>699</v>
      </c>
      <c r="Q20" s="166" t="s">
        <v>2191</v>
      </c>
    </row>
    <row r="21" spans="1:17" s="1" customFormat="1" ht="131.25" x14ac:dyDescent="0.2">
      <c r="A21" s="23"/>
      <c r="B21" s="23"/>
      <c r="C21" s="23"/>
      <c r="D21" s="614"/>
      <c r="E21" s="241"/>
      <c r="F21" s="241" t="s">
        <v>2258</v>
      </c>
      <c r="G21" s="241" t="s">
        <v>2260</v>
      </c>
      <c r="H21" s="188" t="s">
        <v>854</v>
      </c>
      <c r="I21" s="241" t="s">
        <v>855</v>
      </c>
      <c r="J21" s="241">
        <v>20</v>
      </c>
      <c r="K21" s="241" t="s">
        <v>856</v>
      </c>
      <c r="L21" s="656">
        <v>3100</v>
      </c>
      <c r="M21" s="241">
        <v>501</v>
      </c>
      <c r="N21" s="241" t="s">
        <v>857</v>
      </c>
      <c r="O21" s="656">
        <v>3100</v>
      </c>
      <c r="P21" s="241"/>
      <c r="Q21" s="241"/>
    </row>
    <row r="22" spans="1:17" s="1" customFormat="1" ht="112.5" x14ac:dyDescent="0.2">
      <c r="A22" s="23"/>
      <c r="B22" s="23"/>
      <c r="C22" s="23"/>
      <c r="D22" s="614"/>
      <c r="E22" s="241"/>
      <c r="F22" s="241" t="s">
        <v>2417</v>
      </c>
      <c r="G22" s="241"/>
      <c r="H22" s="188" t="s">
        <v>858</v>
      </c>
      <c r="I22" s="241" t="s">
        <v>855</v>
      </c>
      <c r="J22" s="241">
        <v>150</v>
      </c>
      <c r="K22" s="241" t="s">
        <v>859</v>
      </c>
      <c r="L22" s="619">
        <v>23250</v>
      </c>
      <c r="M22" s="241">
        <v>501</v>
      </c>
      <c r="N22" s="241" t="s">
        <v>857</v>
      </c>
      <c r="O22" s="619">
        <v>23250</v>
      </c>
      <c r="P22" s="241"/>
      <c r="Q22" s="241"/>
    </row>
    <row r="23" spans="1:17" s="1" customFormat="1" ht="56.25" x14ac:dyDescent="0.2">
      <c r="A23" s="23"/>
      <c r="B23" s="23"/>
      <c r="C23" s="23"/>
      <c r="D23" s="23"/>
      <c r="E23" s="241"/>
      <c r="F23" s="241"/>
      <c r="G23" s="241"/>
      <c r="H23" s="139" t="s">
        <v>860</v>
      </c>
      <c r="I23" s="241" t="s">
        <v>742</v>
      </c>
      <c r="J23" s="241">
        <v>6</v>
      </c>
      <c r="K23" s="241" t="s">
        <v>861</v>
      </c>
      <c r="L23" s="619">
        <v>50000</v>
      </c>
      <c r="M23" s="241">
        <v>501</v>
      </c>
      <c r="N23" s="241" t="s">
        <v>857</v>
      </c>
      <c r="O23" s="619">
        <v>50000</v>
      </c>
      <c r="P23" s="241"/>
      <c r="Q23" s="241"/>
    </row>
    <row r="24" spans="1:17" s="1" customFormat="1" ht="75" x14ac:dyDescent="0.2">
      <c r="A24" s="23"/>
      <c r="B24" s="23"/>
      <c r="C24" s="23"/>
      <c r="D24" s="23"/>
      <c r="E24" s="241"/>
      <c r="F24" s="241"/>
      <c r="G24" s="241"/>
      <c r="H24" s="188" t="s">
        <v>862</v>
      </c>
      <c r="I24" s="241" t="s">
        <v>863</v>
      </c>
      <c r="J24" s="241">
        <v>1508</v>
      </c>
      <c r="K24" s="241" t="s">
        <v>864</v>
      </c>
      <c r="L24" s="656">
        <v>54000</v>
      </c>
      <c r="M24" s="241">
        <v>501</v>
      </c>
      <c r="N24" s="241" t="s">
        <v>857</v>
      </c>
      <c r="O24" s="656">
        <v>54000</v>
      </c>
      <c r="P24" s="241"/>
      <c r="Q24" s="241"/>
    </row>
    <row r="25" spans="1:17" s="1" customFormat="1" ht="77.25" customHeight="1" x14ac:dyDescent="0.2">
      <c r="A25" s="23"/>
      <c r="B25" s="23"/>
      <c r="C25" s="23"/>
      <c r="D25" s="23"/>
      <c r="E25" s="241"/>
      <c r="F25" s="241"/>
      <c r="G25" s="241"/>
      <c r="H25" s="188"/>
      <c r="I25" s="241"/>
      <c r="J25" s="241"/>
      <c r="K25" s="241" t="s">
        <v>865</v>
      </c>
      <c r="L25" s="675">
        <v>233740</v>
      </c>
      <c r="M25" s="241">
        <v>501</v>
      </c>
      <c r="N25" s="241" t="s">
        <v>857</v>
      </c>
      <c r="O25" s="675">
        <v>233740</v>
      </c>
      <c r="P25" s="241"/>
      <c r="Q25" s="241"/>
    </row>
    <row r="26" spans="1:17" s="1" customFormat="1" ht="56.25" x14ac:dyDescent="0.2">
      <c r="A26" s="23"/>
      <c r="B26" s="23"/>
      <c r="C26" s="23"/>
      <c r="D26" s="23"/>
      <c r="E26" s="241"/>
      <c r="F26" s="241"/>
      <c r="G26" s="241"/>
      <c r="H26" s="241"/>
      <c r="I26" s="241"/>
      <c r="J26" s="241"/>
      <c r="K26" s="241" t="s">
        <v>866</v>
      </c>
      <c r="L26" s="656">
        <v>37700</v>
      </c>
      <c r="M26" s="241">
        <v>501</v>
      </c>
      <c r="N26" s="241" t="s">
        <v>857</v>
      </c>
      <c r="O26" s="656">
        <v>37700</v>
      </c>
      <c r="P26" s="241"/>
      <c r="Q26" s="241"/>
    </row>
    <row r="27" spans="1:17" s="1" customFormat="1" ht="112.5" x14ac:dyDescent="0.2">
      <c r="A27" s="331">
        <v>2</v>
      </c>
      <c r="B27" s="331"/>
      <c r="C27" s="331"/>
      <c r="D27" s="331"/>
      <c r="E27" s="166" t="s">
        <v>1030</v>
      </c>
      <c r="F27" s="327" t="s">
        <v>1940</v>
      </c>
      <c r="G27" s="166"/>
      <c r="H27" s="166"/>
      <c r="I27" s="166"/>
      <c r="J27" s="166"/>
      <c r="K27" s="166" t="s">
        <v>1768</v>
      </c>
      <c r="L27" s="624">
        <f>SUM(L28:L35)</f>
        <v>1500</v>
      </c>
      <c r="M27" s="166">
        <v>101</v>
      </c>
      <c r="N27" s="166"/>
      <c r="O27" s="624"/>
      <c r="P27" s="166" t="s">
        <v>1034</v>
      </c>
      <c r="Q27" s="166" t="s">
        <v>173</v>
      </c>
    </row>
    <row r="28" spans="1:17" s="1" customFormat="1" ht="122.25" customHeight="1" x14ac:dyDescent="0.2">
      <c r="A28" s="304">
        <v>0</v>
      </c>
      <c r="B28" s="304"/>
      <c r="C28" s="304"/>
      <c r="D28" s="304"/>
      <c r="E28" s="241"/>
      <c r="F28" s="241"/>
      <c r="G28" s="301" t="s">
        <v>1031</v>
      </c>
      <c r="H28" s="241" t="s">
        <v>1032</v>
      </c>
      <c r="I28" s="241" t="s">
        <v>2445</v>
      </c>
      <c r="J28" s="241" t="s">
        <v>269</v>
      </c>
      <c r="K28" s="241"/>
      <c r="L28" s="656">
        <v>0</v>
      </c>
      <c r="M28" s="183"/>
      <c r="N28" s="217" t="s">
        <v>1033</v>
      </c>
      <c r="O28" s="656">
        <v>1500</v>
      </c>
      <c r="P28" s="241"/>
      <c r="Q28" s="241"/>
    </row>
    <row r="29" spans="1:17" s="1" customFormat="1" ht="126" x14ac:dyDescent="0.2">
      <c r="A29" s="183">
        <v>0</v>
      </c>
      <c r="B29" s="183"/>
      <c r="C29" s="183"/>
      <c r="D29" s="183"/>
      <c r="E29" s="241"/>
      <c r="F29" s="241" t="s">
        <v>1035</v>
      </c>
      <c r="G29" s="301" t="s">
        <v>1036</v>
      </c>
      <c r="H29" s="241"/>
      <c r="I29" s="301" t="s">
        <v>1037</v>
      </c>
      <c r="J29" s="241" t="s">
        <v>1038</v>
      </c>
      <c r="K29" s="241"/>
      <c r="L29" s="656"/>
      <c r="M29" s="241"/>
      <c r="N29" s="217"/>
      <c r="O29" s="656"/>
      <c r="P29" s="241"/>
      <c r="Q29" s="241"/>
    </row>
    <row r="30" spans="1:17" s="242" customFormat="1" ht="135" customHeight="1" x14ac:dyDescent="0.2">
      <c r="A30" s="183">
        <v>0</v>
      </c>
      <c r="B30" s="183"/>
      <c r="C30" s="183"/>
      <c r="D30" s="183"/>
      <c r="E30" s="241"/>
      <c r="F30" s="241" t="s">
        <v>1039</v>
      </c>
      <c r="G30" s="301" t="s">
        <v>1040</v>
      </c>
      <c r="H30" s="241" t="s">
        <v>1041</v>
      </c>
      <c r="I30" s="241" t="s">
        <v>2446</v>
      </c>
      <c r="J30" s="241" t="s">
        <v>261</v>
      </c>
      <c r="K30" s="241" t="s">
        <v>1042</v>
      </c>
      <c r="L30" s="656">
        <v>1500</v>
      </c>
      <c r="M30" s="241"/>
      <c r="N30" s="305">
        <v>23012</v>
      </c>
      <c r="O30" s="656"/>
      <c r="P30" s="241"/>
      <c r="Q30" s="241"/>
    </row>
    <row r="31" spans="1:17" s="512" customFormat="1" ht="110.25" x14ac:dyDescent="0.2">
      <c r="A31" s="23"/>
      <c r="B31" s="23"/>
      <c r="C31" s="23"/>
      <c r="D31" s="23"/>
      <c r="E31" s="3"/>
      <c r="F31" s="3"/>
      <c r="G31" s="134" t="s">
        <v>1043</v>
      </c>
      <c r="H31" s="3"/>
      <c r="I31" s="134" t="s">
        <v>1044</v>
      </c>
      <c r="J31" s="3" t="s">
        <v>1045</v>
      </c>
      <c r="K31" s="3"/>
      <c r="L31" s="625"/>
      <c r="M31" s="3"/>
      <c r="N31" s="501"/>
      <c r="O31" s="625"/>
      <c r="P31" s="3"/>
      <c r="Q31" s="3" t="s">
        <v>1020</v>
      </c>
    </row>
    <row r="32" spans="1:17" s="1" customFormat="1" ht="141.75" x14ac:dyDescent="0.2">
      <c r="A32" s="183">
        <v>0</v>
      </c>
      <c r="B32" s="183"/>
      <c r="C32" s="183"/>
      <c r="D32" s="183"/>
      <c r="E32" s="241"/>
      <c r="F32" s="241"/>
      <c r="G32" s="301" t="s">
        <v>1046</v>
      </c>
      <c r="H32" s="241" t="s">
        <v>1047</v>
      </c>
      <c r="I32" s="301" t="s">
        <v>1048</v>
      </c>
      <c r="J32" s="241" t="s">
        <v>1038</v>
      </c>
      <c r="K32" s="241"/>
      <c r="L32" s="656"/>
      <c r="M32" s="241"/>
      <c r="N32" s="241" t="s">
        <v>935</v>
      </c>
      <c r="O32" s="656"/>
      <c r="P32" s="241"/>
      <c r="Q32" s="241"/>
    </row>
    <row r="33" spans="1:17" s="1" customFormat="1" ht="144.75" customHeight="1" x14ac:dyDescent="0.2">
      <c r="A33" s="183">
        <v>0</v>
      </c>
      <c r="B33" s="183"/>
      <c r="C33" s="183"/>
      <c r="D33" s="183"/>
      <c r="E33" s="241"/>
      <c r="F33" s="241"/>
      <c r="G33" s="301" t="s">
        <v>1049</v>
      </c>
      <c r="H33" s="241"/>
      <c r="I33" s="301" t="s">
        <v>1050</v>
      </c>
      <c r="J33" s="241" t="s">
        <v>1051</v>
      </c>
      <c r="K33" s="241"/>
      <c r="L33" s="656"/>
      <c r="M33" s="241"/>
      <c r="N33" s="241"/>
      <c r="O33" s="656"/>
      <c r="P33" s="241"/>
      <c r="Q33" s="241"/>
    </row>
    <row r="34" spans="1:17" s="1" customFormat="1" ht="41.25" customHeight="1" x14ac:dyDescent="0.2">
      <c r="A34" s="183">
        <v>0</v>
      </c>
      <c r="B34" s="183"/>
      <c r="C34" s="183"/>
      <c r="D34" s="183"/>
      <c r="E34" s="241"/>
      <c r="F34" s="241"/>
      <c r="G34" s="241"/>
      <c r="H34" s="241" t="s">
        <v>1052</v>
      </c>
      <c r="I34" s="241"/>
      <c r="J34" s="241"/>
      <c r="K34" s="241"/>
      <c r="L34" s="656"/>
      <c r="M34" s="241"/>
      <c r="N34" s="241" t="s">
        <v>935</v>
      </c>
      <c r="O34" s="656"/>
      <c r="P34" s="241"/>
      <c r="Q34" s="241"/>
    </row>
    <row r="35" spans="1:17" s="1" customFormat="1" ht="18.75" x14ac:dyDescent="0.2">
      <c r="A35" s="183">
        <v>0</v>
      </c>
      <c r="B35" s="183"/>
      <c r="C35" s="183"/>
      <c r="D35" s="183"/>
      <c r="E35" s="241"/>
      <c r="F35" s="241"/>
      <c r="G35" s="241"/>
      <c r="H35" s="241" t="s">
        <v>1053</v>
      </c>
      <c r="I35" s="241"/>
      <c r="J35" s="241"/>
      <c r="K35" s="241"/>
      <c r="L35" s="656"/>
      <c r="M35" s="241"/>
      <c r="N35" s="343">
        <v>23255</v>
      </c>
      <c r="O35" s="656"/>
      <c r="P35" s="241"/>
      <c r="Q35" s="241"/>
    </row>
    <row r="36" spans="1:17" s="1" customFormat="1" ht="131.25" x14ac:dyDescent="0.2">
      <c r="A36" s="324">
        <v>2</v>
      </c>
      <c r="B36" s="324"/>
      <c r="C36" s="324"/>
      <c r="D36" s="324"/>
      <c r="E36" s="323" t="s">
        <v>1539</v>
      </c>
      <c r="F36" s="341" t="s">
        <v>1540</v>
      </c>
      <c r="G36" s="323" t="s">
        <v>2447</v>
      </c>
      <c r="H36" s="166"/>
      <c r="I36" s="166"/>
      <c r="J36" s="166"/>
      <c r="K36" s="166" t="s">
        <v>1768</v>
      </c>
      <c r="L36" s="624">
        <f>SUM(L38:L40)</f>
        <v>370000</v>
      </c>
      <c r="M36" s="166">
        <v>502</v>
      </c>
      <c r="N36" s="166"/>
      <c r="O36" s="624"/>
      <c r="P36" s="323" t="s">
        <v>1512</v>
      </c>
      <c r="Q36" s="323" t="s">
        <v>700</v>
      </c>
    </row>
    <row r="37" spans="1:17" s="1" customFormat="1" ht="131.25" x14ac:dyDescent="0.2">
      <c r="A37" s="324">
        <v>2</v>
      </c>
      <c r="B37" s="324"/>
      <c r="C37" s="324"/>
      <c r="D37" s="324"/>
      <c r="E37" s="323" t="s">
        <v>1539</v>
      </c>
      <c r="F37" s="341" t="s">
        <v>1540</v>
      </c>
      <c r="G37" s="323" t="s">
        <v>2447</v>
      </c>
      <c r="H37" s="166"/>
      <c r="I37" s="166"/>
      <c r="J37" s="166"/>
      <c r="K37" s="166" t="s">
        <v>1768</v>
      </c>
      <c r="L37" s="624">
        <f>L41</f>
        <v>20000</v>
      </c>
      <c r="M37" s="166">
        <v>101</v>
      </c>
      <c r="N37" s="166"/>
      <c r="O37" s="624"/>
      <c r="P37" s="323" t="s">
        <v>1512</v>
      </c>
      <c r="Q37" s="323" t="s">
        <v>1512</v>
      </c>
    </row>
    <row r="38" spans="1:17" s="1" customFormat="1" ht="56.25" x14ac:dyDescent="0.2">
      <c r="A38" s="183">
        <v>0</v>
      </c>
      <c r="B38" s="183"/>
      <c r="C38" s="183"/>
      <c r="D38" s="183"/>
      <c r="E38" s="568"/>
      <c r="F38" s="568"/>
      <c r="G38" s="568"/>
      <c r="H38" s="568" t="s">
        <v>1542</v>
      </c>
      <c r="I38" s="568" t="s">
        <v>1543</v>
      </c>
      <c r="J38" s="568" t="s">
        <v>1544</v>
      </c>
      <c r="K38" s="568" t="s">
        <v>2448</v>
      </c>
      <c r="L38" s="656">
        <v>321000</v>
      </c>
      <c r="M38" s="259">
        <v>502</v>
      </c>
      <c r="N38" s="568" t="s">
        <v>1545</v>
      </c>
      <c r="O38" s="656">
        <v>321000</v>
      </c>
      <c r="P38" s="568"/>
      <c r="Q38" s="568"/>
    </row>
    <row r="39" spans="1:17" s="1" customFormat="1" ht="56.25" x14ac:dyDescent="0.2">
      <c r="A39" s="183">
        <v>0</v>
      </c>
      <c r="B39" s="183"/>
      <c r="C39" s="183"/>
      <c r="D39" s="183"/>
      <c r="E39" s="568"/>
      <c r="F39" s="568"/>
      <c r="G39" s="568"/>
      <c r="H39" s="568" t="s">
        <v>1546</v>
      </c>
      <c r="I39" s="568" t="s">
        <v>1543</v>
      </c>
      <c r="J39" s="568" t="s">
        <v>1547</v>
      </c>
      <c r="K39" s="568" t="s">
        <v>1548</v>
      </c>
      <c r="L39" s="656">
        <v>48000</v>
      </c>
      <c r="M39" s="259">
        <v>502</v>
      </c>
      <c r="N39" s="568" t="s">
        <v>1545</v>
      </c>
      <c r="O39" s="656">
        <v>48000</v>
      </c>
      <c r="P39" s="568" t="s">
        <v>1512</v>
      </c>
      <c r="Q39" s="568" t="s">
        <v>700</v>
      </c>
    </row>
    <row r="40" spans="1:17" s="1" customFormat="1" ht="18.75" x14ac:dyDescent="0.2">
      <c r="A40" s="183">
        <v>0</v>
      </c>
      <c r="B40" s="183"/>
      <c r="C40" s="183"/>
      <c r="D40" s="183"/>
      <c r="E40" s="568"/>
      <c r="F40" s="568"/>
      <c r="G40" s="568"/>
      <c r="H40" s="568"/>
      <c r="I40" s="568"/>
      <c r="J40" s="568"/>
      <c r="K40" s="568" t="s">
        <v>1549</v>
      </c>
      <c r="L40" s="656">
        <v>1000</v>
      </c>
      <c r="M40" s="259">
        <v>502</v>
      </c>
      <c r="N40" s="568"/>
      <c r="O40" s="656">
        <v>1000</v>
      </c>
      <c r="P40" s="568" t="s">
        <v>1512</v>
      </c>
      <c r="Q40" s="568" t="s">
        <v>700</v>
      </c>
    </row>
    <row r="41" spans="1:17" s="1" customFormat="1" ht="18.75" x14ac:dyDescent="0.2">
      <c r="A41" s="183">
        <v>0</v>
      </c>
      <c r="B41" s="183"/>
      <c r="C41" s="183"/>
      <c r="D41" s="183"/>
      <c r="E41" s="568"/>
      <c r="F41" s="568"/>
      <c r="G41" s="568"/>
      <c r="H41" s="568"/>
      <c r="I41" s="568"/>
      <c r="J41" s="568"/>
      <c r="K41" s="568" t="s">
        <v>1550</v>
      </c>
      <c r="L41" s="656">
        <v>20000</v>
      </c>
      <c r="M41" s="259">
        <v>101</v>
      </c>
      <c r="N41" s="568"/>
      <c r="O41" s="656">
        <v>20000</v>
      </c>
      <c r="P41" s="568" t="s">
        <v>1512</v>
      </c>
      <c r="Q41" s="568" t="s">
        <v>700</v>
      </c>
    </row>
    <row r="42" spans="1:17" s="1" customFormat="1" ht="117" customHeight="1" x14ac:dyDescent="0.2">
      <c r="A42" s="324">
        <v>2</v>
      </c>
      <c r="B42" s="324"/>
      <c r="C42" s="324"/>
      <c r="D42" s="324"/>
      <c r="E42" s="166" t="s">
        <v>1944</v>
      </c>
      <c r="F42" s="166"/>
      <c r="G42" s="166"/>
      <c r="H42" s="166"/>
      <c r="I42" s="166"/>
      <c r="J42" s="166"/>
      <c r="K42" s="166" t="s">
        <v>1768</v>
      </c>
      <c r="L42" s="624">
        <f>L43+L44+L45+L46+L47+L48</f>
        <v>325600</v>
      </c>
      <c r="M42" s="166">
        <v>503</v>
      </c>
      <c r="N42" s="166"/>
      <c r="O42" s="624"/>
      <c r="P42" s="166"/>
      <c r="Q42" s="166" t="s">
        <v>1761</v>
      </c>
    </row>
    <row r="43" spans="1:17" s="1" customFormat="1" ht="75" x14ac:dyDescent="0.2">
      <c r="A43" s="183">
        <v>0</v>
      </c>
      <c r="B43" s="183"/>
      <c r="C43" s="183"/>
      <c r="D43" s="183"/>
      <c r="E43" s="241"/>
      <c r="F43" s="241" t="s">
        <v>1727</v>
      </c>
      <c r="G43" s="241"/>
      <c r="H43" s="241" t="s">
        <v>1728</v>
      </c>
      <c r="I43" s="241" t="s">
        <v>1729</v>
      </c>
      <c r="J43" s="183">
        <v>1</v>
      </c>
      <c r="K43" s="213" t="s">
        <v>1730</v>
      </c>
      <c r="L43" s="656">
        <v>189000</v>
      </c>
      <c r="M43" s="183" t="s">
        <v>1696</v>
      </c>
      <c r="N43" s="241" t="s">
        <v>1697</v>
      </c>
      <c r="O43" s="656">
        <v>189000</v>
      </c>
      <c r="P43" s="241"/>
      <c r="Q43" s="241"/>
    </row>
    <row r="44" spans="1:17" s="1" customFormat="1" ht="175.5" x14ac:dyDescent="0.2">
      <c r="A44" s="183">
        <v>0</v>
      </c>
      <c r="B44" s="183"/>
      <c r="C44" s="183"/>
      <c r="D44" s="183"/>
      <c r="E44" s="214"/>
      <c r="F44" s="213" t="s">
        <v>1731</v>
      </c>
      <c r="G44" s="241"/>
      <c r="H44" s="215" t="s">
        <v>1732</v>
      </c>
      <c r="I44" s="572" t="s">
        <v>1733</v>
      </c>
      <c r="J44" s="241">
        <v>45</v>
      </c>
      <c r="K44" s="213" t="s">
        <v>1734</v>
      </c>
      <c r="L44" s="656">
        <v>21600</v>
      </c>
      <c r="M44" s="183" t="s">
        <v>1696</v>
      </c>
      <c r="N44" s="241" t="s">
        <v>1697</v>
      </c>
      <c r="O44" s="656">
        <v>21600</v>
      </c>
      <c r="P44" s="241"/>
      <c r="Q44" s="241" t="s">
        <v>700</v>
      </c>
    </row>
    <row r="45" spans="1:17" s="1" customFormat="1" ht="81" customHeight="1" x14ac:dyDescent="0.2">
      <c r="A45" s="183">
        <v>0</v>
      </c>
      <c r="B45" s="183"/>
      <c r="C45" s="183"/>
      <c r="D45" s="183"/>
      <c r="E45" s="345"/>
      <c r="F45" s="217" t="s">
        <v>1735</v>
      </c>
      <c r="G45" s="241"/>
      <c r="H45" s="241"/>
      <c r="I45" s="217" t="s">
        <v>2449</v>
      </c>
      <c r="J45" s="241"/>
      <c r="K45" s="213" t="s">
        <v>1737</v>
      </c>
      <c r="L45" s="674">
        <v>27400</v>
      </c>
      <c r="M45" s="183" t="s">
        <v>1696</v>
      </c>
      <c r="N45" s="183" t="s">
        <v>1697</v>
      </c>
      <c r="O45" s="674">
        <v>27400</v>
      </c>
      <c r="P45" s="183"/>
      <c r="Q45" s="241" t="s">
        <v>700</v>
      </c>
    </row>
    <row r="46" spans="1:17" s="1" customFormat="1" ht="18.75" x14ac:dyDescent="0.2">
      <c r="A46" s="183">
        <v>0</v>
      </c>
      <c r="B46" s="183"/>
      <c r="C46" s="183"/>
      <c r="D46" s="183"/>
      <c r="E46" s="345"/>
      <c r="F46" s="217"/>
      <c r="G46" s="241"/>
      <c r="H46" s="241"/>
      <c r="I46" s="217"/>
      <c r="J46" s="241"/>
      <c r="K46" s="213" t="s">
        <v>1738</v>
      </c>
      <c r="L46" s="674">
        <v>25000</v>
      </c>
      <c r="M46" s="183"/>
      <c r="N46" s="183"/>
      <c r="O46" s="674">
        <v>25000</v>
      </c>
      <c r="P46" s="183"/>
      <c r="Q46" s="241"/>
    </row>
    <row r="47" spans="1:17" s="1" customFormat="1" ht="37.5" x14ac:dyDescent="0.2">
      <c r="A47" s="183">
        <v>0</v>
      </c>
      <c r="B47" s="183"/>
      <c r="C47" s="183"/>
      <c r="D47" s="183"/>
      <c r="E47" s="345"/>
      <c r="F47" s="217"/>
      <c r="G47" s="241"/>
      <c r="H47" s="241"/>
      <c r="I47" s="217"/>
      <c r="J47" s="241"/>
      <c r="K47" s="213" t="s">
        <v>1739</v>
      </c>
      <c r="L47" s="674">
        <v>25000</v>
      </c>
      <c r="M47" s="183"/>
      <c r="N47" s="183"/>
      <c r="O47" s="674">
        <v>25000</v>
      </c>
      <c r="P47" s="183"/>
      <c r="Q47" s="241"/>
    </row>
    <row r="48" spans="1:17" s="1" customFormat="1" ht="210.75" customHeight="1" x14ac:dyDescent="0.2">
      <c r="A48" s="183">
        <v>0</v>
      </c>
      <c r="B48" s="183"/>
      <c r="C48" s="183"/>
      <c r="D48" s="183"/>
      <c r="E48" s="241" t="s">
        <v>1740</v>
      </c>
      <c r="F48" s="573" t="s">
        <v>2262</v>
      </c>
      <c r="G48" s="241" t="s">
        <v>2264</v>
      </c>
      <c r="H48" s="241" t="s">
        <v>1743</v>
      </c>
      <c r="I48" s="241" t="s">
        <v>2450</v>
      </c>
      <c r="J48" s="241" t="s">
        <v>1745</v>
      </c>
      <c r="K48" s="241" t="s">
        <v>2266</v>
      </c>
      <c r="L48" s="656">
        <v>37600</v>
      </c>
      <c r="M48" s="241" t="s">
        <v>1696</v>
      </c>
      <c r="N48" s="241" t="s">
        <v>1697</v>
      </c>
      <c r="O48" s="656">
        <v>37600</v>
      </c>
      <c r="P48" s="241"/>
      <c r="Q48" s="241" t="s">
        <v>700</v>
      </c>
    </row>
    <row r="49" spans="1:17" s="1" customFormat="1" ht="119.25" customHeight="1" x14ac:dyDescent="0.2">
      <c r="A49" s="183"/>
      <c r="B49" s="183"/>
      <c r="C49" s="183"/>
      <c r="D49" s="183"/>
      <c r="E49" s="241"/>
      <c r="F49" s="241" t="s">
        <v>2261</v>
      </c>
      <c r="G49" s="241" t="s">
        <v>2265</v>
      </c>
      <c r="H49" s="241"/>
      <c r="I49" s="241"/>
      <c r="J49" s="241"/>
      <c r="K49" s="241" t="s">
        <v>2451</v>
      </c>
      <c r="L49" s="656"/>
      <c r="M49" s="241"/>
      <c r="N49" s="241"/>
      <c r="O49" s="656"/>
      <c r="P49" s="241"/>
      <c r="Q49" s="241"/>
    </row>
    <row r="50" spans="1:17" s="1" customFormat="1" ht="93.75" x14ac:dyDescent="0.2">
      <c r="A50" s="183"/>
      <c r="B50" s="183"/>
      <c r="C50" s="183"/>
      <c r="D50" s="183"/>
      <c r="E50" s="241"/>
      <c r="F50" s="241" t="s">
        <v>2263</v>
      </c>
      <c r="G50" s="241"/>
      <c r="H50" s="241"/>
      <c r="I50" s="241"/>
      <c r="J50" s="241"/>
      <c r="K50" s="241"/>
      <c r="L50" s="656"/>
      <c r="M50" s="241"/>
      <c r="N50" s="241"/>
      <c r="O50" s="656"/>
      <c r="P50" s="241"/>
      <c r="Q50" s="241"/>
    </row>
    <row r="51" spans="1:17" s="1" customFormat="1" ht="93.75" x14ac:dyDescent="0.2">
      <c r="A51" s="324">
        <v>2</v>
      </c>
      <c r="B51" s="324"/>
      <c r="C51" s="324"/>
      <c r="D51" s="324"/>
      <c r="E51" s="166" t="s">
        <v>988</v>
      </c>
      <c r="F51" s="166"/>
      <c r="G51" s="166"/>
      <c r="H51" s="166"/>
      <c r="I51" s="166"/>
      <c r="J51" s="166"/>
      <c r="K51" s="166" t="s">
        <v>1768</v>
      </c>
      <c r="L51" s="624">
        <v>0</v>
      </c>
      <c r="M51" s="166"/>
      <c r="N51" s="166"/>
      <c r="O51" s="624"/>
      <c r="P51" s="323" t="s">
        <v>2268</v>
      </c>
      <c r="Q51" s="166" t="s">
        <v>987</v>
      </c>
    </row>
    <row r="52" spans="1:17" s="200" customFormat="1" ht="205.5" customHeight="1" x14ac:dyDescent="0.3">
      <c r="A52" s="616">
        <v>0</v>
      </c>
      <c r="B52" s="616"/>
      <c r="C52" s="616"/>
      <c r="D52" s="616"/>
      <c r="E52" s="344"/>
      <c r="F52" s="3" t="s">
        <v>1009</v>
      </c>
      <c r="G52" s="49" t="s">
        <v>1919</v>
      </c>
      <c r="H52" s="49" t="s">
        <v>1010</v>
      </c>
      <c r="I52" s="49" t="s">
        <v>2453</v>
      </c>
      <c r="J52" s="49" t="s">
        <v>1011</v>
      </c>
      <c r="K52" s="49" t="s">
        <v>2452</v>
      </c>
      <c r="L52" s="625">
        <v>11100</v>
      </c>
      <c r="M52" s="49">
        <v>211</v>
      </c>
      <c r="N52" s="346" t="s">
        <v>1012</v>
      </c>
      <c r="O52" s="676"/>
      <c r="P52" s="241" t="s">
        <v>2267</v>
      </c>
      <c r="Q52" s="344"/>
    </row>
    <row r="53" spans="1:17" s="200" customFormat="1" ht="126" x14ac:dyDescent="0.3">
      <c r="A53" s="324">
        <v>2</v>
      </c>
      <c r="B53" s="324"/>
      <c r="C53" s="324"/>
      <c r="D53" s="324"/>
      <c r="E53" s="166" t="s">
        <v>2064</v>
      </c>
      <c r="F53" s="166" t="s">
        <v>2065</v>
      </c>
      <c r="G53" s="327" t="s">
        <v>2066</v>
      </c>
      <c r="H53" s="166"/>
      <c r="I53" s="166"/>
      <c r="J53" s="324"/>
      <c r="K53" s="324" t="s">
        <v>1768</v>
      </c>
      <c r="L53" s="624">
        <v>0</v>
      </c>
      <c r="M53" s="324"/>
      <c r="N53" s="166"/>
      <c r="O53" s="624"/>
      <c r="P53" s="166" t="s">
        <v>2041</v>
      </c>
      <c r="Q53" s="166" t="s">
        <v>2143</v>
      </c>
    </row>
    <row r="54" spans="1:17" s="200" customFormat="1" ht="150" x14ac:dyDescent="0.3">
      <c r="A54" s="616"/>
      <c r="B54" s="616"/>
      <c r="C54" s="616"/>
      <c r="D54" s="616"/>
      <c r="E54" s="344"/>
      <c r="F54" s="344"/>
      <c r="G54" s="344"/>
      <c r="H54" s="241" t="s">
        <v>2067</v>
      </c>
      <c r="I54" s="241" t="s">
        <v>773</v>
      </c>
      <c r="J54" s="183">
        <v>6</v>
      </c>
      <c r="K54" s="183" t="s">
        <v>83</v>
      </c>
      <c r="L54" s="656" t="s">
        <v>83</v>
      </c>
      <c r="M54" s="183" t="s">
        <v>83</v>
      </c>
      <c r="N54" s="241" t="s">
        <v>2060</v>
      </c>
      <c r="O54" s="656" t="s">
        <v>83</v>
      </c>
      <c r="P54" s="344"/>
      <c r="Q54" s="344"/>
    </row>
  </sheetData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35433070866141736" right="0.23622047244094491" top="0.74803149606299213" bottom="0.74803149606299213" header="0.31496062992125984" footer="0.31496062992125984"/>
  <pageSetup paperSize="9" scale="72" firstPageNumber="129" orientation="landscape" useFirstPageNumber="1" r:id="rId1"/>
  <headerFooter>
    <oddFooter>&amp;C&amp;P&amp;R&amp;A</oddFooter>
  </headerFooter>
  <rowBreaks count="2" manualBreakCount="2">
    <brk id="10" max="16383" man="1"/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1"/>
  <sheetViews>
    <sheetView view="pageBreakPreview" zoomScale="70" zoomScaleNormal="100" zoomScaleSheetLayoutView="70" workbookViewId="0">
      <pane ySplit="2" topLeftCell="A3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6" customWidth="1"/>
    <col min="2" max="2" width="6.375" customWidth="1"/>
    <col min="3" max="3" width="6.625" customWidth="1"/>
    <col min="4" max="4" width="6.375" customWidth="1"/>
    <col min="5" max="5" width="10.5" customWidth="1"/>
    <col min="6" max="6" width="13.25" customWidth="1"/>
    <col min="7" max="7" width="12.875" customWidth="1"/>
    <col min="8" max="8" width="27.375" customWidth="1"/>
    <col min="9" max="9" width="7.375" customWidth="1"/>
    <col min="10" max="10" width="6.125" customWidth="1"/>
    <col min="11" max="11" width="21.75" customWidth="1"/>
    <col min="12" max="12" width="12.75" style="398" customWidth="1"/>
    <col min="13" max="13" width="9.75" customWidth="1"/>
    <col min="14" max="14" width="10" customWidth="1"/>
    <col min="15" max="15" width="8.625" customWidth="1"/>
    <col min="16" max="16" width="9.75" customWidth="1"/>
    <col min="17" max="17" width="7.875" customWidth="1"/>
  </cols>
  <sheetData>
    <row r="1" spans="1:17" s="11" customFormat="1" ht="29.25" customHeight="1" x14ac:dyDescent="0.2">
      <c r="A1" s="736" t="s">
        <v>60</v>
      </c>
      <c r="B1" s="736"/>
      <c r="C1" s="736"/>
      <c r="D1" s="736"/>
      <c r="E1" s="737" t="s">
        <v>2395</v>
      </c>
      <c r="F1" s="737" t="s">
        <v>2303</v>
      </c>
      <c r="G1" s="737" t="s">
        <v>2333</v>
      </c>
      <c r="H1" s="737" t="s">
        <v>2391</v>
      </c>
      <c r="I1" s="735" t="s">
        <v>65</v>
      </c>
      <c r="J1" s="735"/>
      <c r="K1" s="735" t="s">
        <v>66</v>
      </c>
      <c r="L1" s="735"/>
      <c r="M1" s="735"/>
      <c r="N1" s="735" t="s">
        <v>67</v>
      </c>
      <c r="O1" s="735"/>
      <c r="P1" s="735" t="s">
        <v>68</v>
      </c>
      <c r="Q1" s="735" t="s">
        <v>69</v>
      </c>
    </row>
    <row r="2" spans="1:17" s="11" customFormat="1" ht="39.75" customHeight="1" x14ac:dyDescent="0.2">
      <c r="A2" s="673" t="s">
        <v>2378</v>
      </c>
      <c r="B2" s="673" t="s">
        <v>2390</v>
      </c>
      <c r="C2" s="673" t="s">
        <v>1917</v>
      </c>
      <c r="D2" s="673" t="s">
        <v>1682</v>
      </c>
      <c r="E2" s="737"/>
      <c r="F2" s="737"/>
      <c r="G2" s="737"/>
      <c r="H2" s="737"/>
      <c r="I2" s="608" t="s">
        <v>72</v>
      </c>
      <c r="J2" s="608" t="s">
        <v>42</v>
      </c>
      <c r="K2" s="608" t="s">
        <v>73</v>
      </c>
      <c r="L2" s="608" t="s">
        <v>2414</v>
      </c>
      <c r="M2" s="608" t="s">
        <v>101</v>
      </c>
      <c r="N2" s="626" t="s">
        <v>1945</v>
      </c>
      <c r="O2" s="608" t="s">
        <v>77</v>
      </c>
      <c r="P2" s="735"/>
      <c r="Q2" s="735"/>
    </row>
    <row r="3" spans="1:17" s="11" customFormat="1" ht="18.75" x14ac:dyDescent="0.2">
      <c r="A3" s="279">
        <v>3</v>
      </c>
      <c r="B3" s="222"/>
      <c r="C3" s="312"/>
      <c r="D3" s="221"/>
      <c r="E3" s="221"/>
      <c r="F3" s="221"/>
      <c r="G3" s="221"/>
      <c r="H3" s="219" t="s">
        <v>2192</v>
      </c>
      <c r="I3" s="223"/>
      <c r="J3" s="223"/>
      <c r="K3" s="221"/>
      <c r="L3" s="387">
        <f>L4+L5+L6+L7</f>
        <v>6531331.7999999998</v>
      </c>
      <c r="M3" s="223"/>
      <c r="N3" s="224"/>
      <c r="O3" s="223"/>
      <c r="P3" s="221"/>
      <c r="Q3" s="221"/>
    </row>
    <row r="4" spans="1:17" s="11" customFormat="1" ht="18.75" x14ac:dyDescent="0.2">
      <c r="A4" s="279">
        <v>3</v>
      </c>
      <c r="B4" s="280"/>
      <c r="C4" s="311"/>
      <c r="D4" s="279"/>
      <c r="E4" s="279"/>
      <c r="F4" s="279"/>
      <c r="G4" s="279"/>
      <c r="H4" s="281" t="s">
        <v>1905</v>
      </c>
      <c r="I4" s="282"/>
      <c r="J4" s="282"/>
      <c r="K4" s="279"/>
      <c r="L4" s="388">
        <f>L8+L20+L25+L37+L45+L91+L94+L96+L98+L100+L102+L104+L106+L108+L110+L112+L117+L119+L121+L123</f>
        <v>4831331.8</v>
      </c>
      <c r="M4" s="282">
        <v>101</v>
      </c>
      <c r="N4" s="283"/>
      <c r="O4" s="282"/>
      <c r="P4" s="279"/>
      <c r="Q4" s="279"/>
    </row>
    <row r="5" spans="1:17" s="11" customFormat="1" ht="18.75" x14ac:dyDescent="0.2">
      <c r="A5" s="279">
        <v>3</v>
      </c>
      <c r="B5" s="280"/>
      <c r="C5" s="311"/>
      <c r="D5" s="279"/>
      <c r="E5" s="279"/>
      <c r="F5" s="279"/>
      <c r="G5" s="279"/>
      <c r="H5" s="281" t="s">
        <v>1905</v>
      </c>
      <c r="I5" s="282"/>
      <c r="J5" s="282"/>
      <c r="K5" s="279"/>
      <c r="L5" s="389">
        <f>L113</f>
        <v>20000</v>
      </c>
      <c r="M5" s="282">
        <v>102</v>
      </c>
      <c r="N5" s="283"/>
      <c r="O5" s="282"/>
      <c r="P5" s="279"/>
      <c r="Q5" s="279"/>
    </row>
    <row r="6" spans="1:17" s="11" customFormat="1" ht="18.75" x14ac:dyDescent="0.2">
      <c r="A6" s="279">
        <v>3</v>
      </c>
      <c r="B6" s="280"/>
      <c r="C6" s="311"/>
      <c r="D6" s="279"/>
      <c r="E6" s="279"/>
      <c r="F6" s="279"/>
      <c r="G6" s="279"/>
      <c r="H6" s="281" t="s">
        <v>1905</v>
      </c>
      <c r="I6" s="282"/>
      <c r="J6" s="282"/>
      <c r="K6" s="279"/>
      <c r="L6" s="389">
        <f>L46</f>
        <v>216000</v>
      </c>
      <c r="M6" s="282">
        <v>504</v>
      </c>
      <c r="N6" s="283"/>
      <c r="O6" s="282"/>
      <c r="P6" s="279"/>
      <c r="Q6" s="279"/>
    </row>
    <row r="7" spans="1:17" s="11" customFormat="1" ht="18.75" x14ac:dyDescent="0.2">
      <c r="A7" s="279">
        <v>3</v>
      </c>
      <c r="B7" s="280"/>
      <c r="C7" s="311"/>
      <c r="D7" s="279"/>
      <c r="E7" s="279"/>
      <c r="F7" s="279"/>
      <c r="G7" s="279"/>
      <c r="H7" s="281" t="s">
        <v>1905</v>
      </c>
      <c r="I7" s="282"/>
      <c r="J7" s="282"/>
      <c r="K7" s="279"/>
      <c r="L7" s="390">
        <f>L44</f>
        <v>1464000</v>
      </c>
      <c r="M7" s="282">
        <v>300</v>
      </c>
      <c r="N7" s="384"/>
      <c r="O7" s="282"/>
      <c r="P7" s="279"/>
      <c r="Q7" s="279"/>
    </row>
    <row r="8" spans="1:17" s="1" customFormat="1" ht="94.5" x14ac:dyDescent="0.2">
      <c r="A8" s="423">
        <v>3</v>
      </c>
      <c r="B8" s="423"/>
      <c r="C8" s="423"/>
      <c r="D8" s="423"/>
      <c r="E8" s="603" t="s">
        <v>1635</v>
      </c>
      <c r="F8" s="416"/>
      <c r="G8" s="416"/>
      <c r="H8" s="417"/>
      <c r="I8" s="415"/>
      <c r="J8" s="418"/>
      <c r="K8" s="419" t="s">
        <v>1768</v>
      </c>
      <c r="L8" s="420">
        <f>L9+L10+L11+L12+L13+L14+L15+L16+L17+L18+L19</f>
        <v>118000</v>
      </c>
      <c r="M8" s="510">
        <v>101</v>
      </c>
      <c r="N8" s="421"/>
      <c r="O8" s="421"/>
      <c r="P8" s="422" t="s">
        <v>2167</v>
      </c>
      <c r="Q8" s="423" t="s">
        <v>1632</v>
      </c>
    </row>
    <row r="9" spans="1:17" s="1" customFormat="1" ht="80.25" customHeight="1" x14ac:dyDescent="0.2">
      <c r="A9" s="582"/>
      <c r="B9" s="582"/>
      <c r="C9" s="582"/>
      <c r="D9" s="582"/>
      <c r="E9" s="575"/>
      <c r="F9" s="574" t="s">
        <v>2188</v>
      </c>
      <c r="G9" s="574" t="s">
        <v>1637</v>
      </c>
      <c r="H9" s="576" t="s">
        <v>1662</v>
      </c>
      <c r="I9" s="575" t="s">
        <v>1653</v>
      </c>
      <c r="J9" s="577" t="s">
        <v>1538</v>
      </c>
      <c r="K9" s="578" t="s">
        <v>2454</v>
      </c>
      <c r="L9" s="579">
        <v>24000</v>
      </c>
      <c r="M9" s="580">
        <v>101</v>
      </c>
      <c r="N9" s="580" t="s">
        <v>1663</v>
      </c>
      <c r="O9" s="580" t="s">
        <v>1664</v>
      </c>
      <c r="P9" s="581"/>
      <c r="Q9" s="582"/>
    </row>
    <row r="10" spans="1:17" s="1" customFormat="1" ht="75" x14ac:dyDescent="0.3">
      <c r="A10" s="582"/>
      <c r="B10" s="582"/>
      <c r="C10" s="582"/>
      <c r="D10" s="582"/>
      <c r="E10" s="575"/>
      <c r="F10" s="574" t="s">
        <v>1643</v>
      </c>
      <c r="G10" s="576" t="s">
        <v>1644</v>
      </c>
      <c r="H10" s="583" t="s">
        <v>1665</v>
      </c>
      <c r="I10" s="575"/>
      <c r="J10" s="584"/>
      <c r="K10" s="578" t="s">
        <v>1666</v>
      </c>
      <c r="L10" s="579">
        <v>12000</v>
      </c>
      <c r="M10" s="585"/>
      <c r="N10" s="586"/>
      <c r="O10" s="587"/>
      <c r="P10" s="588"/>
      <c r="Q10" s="589"/>
    </row>
    <row r="11" spans="1:17" s="1" customFormat="1" ht="56.25" x14ac:dyDescent="0.3">
      <c r="A11" s="582"/>
      <c r="B11" s="582"/>
      <c r="C11" s="582"/>
      <c r="D11" s="582"/>
      <c r="E11" s="575"/>
      <c r="F11" s="589" t="s">
        <v>1649</v>
      </c>
      <c r="G11" s="574"/>
      <c r="H11" s="576"/>
      <c r="I11" s="575"/>
      <c r="J11" s="584"/>
      <c r="K11" s="578" t="s">
        <v>1667</v>
      </c>
      <c r="L11" s="579">
        <v>2000</v>
      </c>
      <c r="M11" s="585"/>
      <c r="N11" s="586"/>
      <c r="O11" s="587"/>
      <c r="P11" s="588"/>
      <c r="Q11" s="589"/>
    </row>
    <row r="12" spans="1:17" s="1" customFormat="1" ht="56.25" x14ac:dyDescent="0.3">
      <c r="A12" s="688"/>
      <c r="B12" s="688"/>
      <c r="C12" s="688"/>
      <c r="D12" s="688"/>
      <c r="E12" s="590"/>
      <c r="F12" s="589"/>
      <c r="G12" s="589"/>
      <c r="H12" s="583"/>
      <c r="I12" s="575"/>
      <c r="J12" s="591" t="s">
        <v>1538</v>
      </c>
      <c r="K12" s="578" t="s">
        <v>2189</v>
      </c>
      <c r="L12" s="579">
        <v>5000</v>
      </c>
      <c r="M12" s="580">
        <v>101</v>
      </c>
      <c r="N12" s="580" t="s">
        <v>1400</v>
      </c>
      <c r="O12" s="580" t="s">
        <v>1668</v>
      </c>
      <c r="P12" s="581"/>
      <c r="Q12" s="582"/>
    </row>
    <row r="13" spans="1:17" s="1" customFormat="1" ht="18.75" x14ac:dyDescent="0.3">
      <c r="A13" s="688"/>
      <c r="B13" s="688"/>
      <c r="C13" s="688"/>
      <c r="D13" s="688"/>
      <c r="E13" s="590"/>
      <c r="F13" s="589"/>
      <c r="G13" s="589"/>
      <c r="H13" s="576"/>
      <c r="I13" s="592"/>
      <c r="J13" s="592"/>
      <c r="K13" s="578" t="s">
        <v>1669</v>
      </c>
      <c r="L13" s="579">
        <v>3000</v>
      </c>
      <c r="M13" s="593"/>
      <c r="N13" s="593"/>
      <c r="O13" s="594"/>
      <c r="P13" s="588"/>
      <c r="Q13" s="589"/>
    </row>
    <row r="14" spans="1:17" s="1" customFormat="1" ht="18.75" x14ac:dyDescent="0.3">
      <c r="A14" s="688"/>
      <c r="B14" s="688"/>
      <c r="C14" s="688"/>
      <c r="D14" s="688"/>
      <c r="E14" s="590"/>
      <c r="F14" s="589"/>
      <c r="G14" s="589"/>
      <c r="H14" s="576"/>
      <c r="I14" s="592"/>
      <c r="J14" s="592"/>
      <c r="K14" s="578" t="s">
        <v>1670</v>
      </c>
      <c r="L14" s="579">
        <v>2500</v>
      </c>
      <c r="M14" s="593"/>
      <c r="N14" s="593"/>
      <c r="O14" s="594"/>
      <c r="P14" s="588"/>
      <c r="Q14" s="589"/>
    </row>
    <row r="15" spans="1:17" s="1" customFormat="1" ht="18.75" x14ac:dyDescent="0.3">
      <c r="A15" s="688"/>
      <c r="B15" s="688"/>
      <c r="C15" s="688"/>
      <c r="D15" s="688"/>
      <c r="E15" s="590"/>
      <c r="F15" s="589" t="s">
        <v>87</v>
      </c>
      <c r="G15" s="589"/>
      <c r="H15" s="576"/>
      <c r="I15" s="592"/>
      <c r="J15" s="592"/>
      <c r="K15" s="578" t="s">
        <v>1671</v>
      </c>
      <c r="L15" s="579">
        <v>2000</v>
      </c>
      <c r="M15" s="593"/>
      <c r="N15" s="593"/>
      <c r="O15" s="594"/>
      <c r="P15" s="588"/>
      <c r="Q15" s="589"/>
    </row>
    <row r="16" spans="1:17" s="1" customFormat="1" ht="18.75" x14ac:dyDescent="0.3">
      <c r="A16" s="688"/>
      <c r="B16" s="688"/>
      <c r="C16" s="688"/>
      <c r="D16" s="688"/>
      <c r="E16" s="590"/>
      <c r="F16" s="589"/>
      <c r="G16" s="589"/>
      <c r="H16" s="576"/>
      <c r="I16" s="592"/>
      <c r="J16" s="592"/>
      <c r="K16" s="578" t="s">
        <v>1667</v>
      </c>
      <c r="L16" s="579">
        <v>2000</v>
      </c>
      <c r="M16" s="593"/>
      <c r="N16" s="593"/>
      <c r="O16" s="594"/>
      <c r="P16" s="588"/>
      <c r="Q16" s="589"/>
    </row>
    <row r="17" spans="1:17" s="1" customFormat="1" ht="18.75" x14ac:dyDescent="0.3">
      <c r="A17" s="688"/>
      <c r="B17" s="688"/>
      <c r="C17" s="688"/>
      <c r="D17" s="688"/>
      <c r="E17" s="590"/>
      <c r="F17" s="589"/>
      <c r="G17" s="589"/>
      <c r="H17" s="576"/>
      <c r="I17" s="592"/>
      <c r="J17" s="592"/>
      <c r="K17" s="578" t="s">
        <v>1672</v>
      </c>
      <c r="L17" s="579">
        <v>2500</v>
      </c>
      <c r="M17" s="593"/>
      <c r="N17" s="593"/>
      <c r="O17" s="594"/>
      <c r="P17" s="588"/>
      <c r="Q17" s="589"/>
    </row>
    <row r="18" spans="1:17" s="1" customFormat="1" ht="18.75" x14ac:dyDescent="0.3">
      <c r="A18" s="688"/>
      <c r="B18" s="688"/>
      <c r="C18" s="688"/>
      <c r="D18" s="688"/>
      <c r="E18" s="590"/>
      <c r="F18" s="589"/>
      <c r="G18" s="589"/>
      <c r="H18" s="576"/>
      <c r="I18" s="592"/>
      <c r="J18" s="592"/>
      <c r="K18" s="578" t="s">
        <v>1656</v>
      </c>
      <c r="L18" s="579">
        <v>8000</v>
      </c>
      <c r="M18" s="593"/>
      <c r="N18" s="593"/>
      <c r="O18" s="594"/>
      <c r="P18" s="588"/>
      <c r="Q18" s="589"/>
    </row>
    <row r="19" spans="1:17" s="1" customFormat="1" ht="47.25" x14ac:dyDescent="0.3">
      <c r="A19" s="688"/>
      <c r="B19" s="688"/>
      <c r="C19" s="688"/>
      <c r="D19" s="688"/>
      <c r="E19" s="590"/>
      <c r="F19" s="589"/>
      <c r="G19" s="589"/>
      <c r="H19" s="576" t="s">
        <v>1673</v>
      </c>
      <c r="I19" s="604" t="s">
        <v>1653</v>
      </c>
      <c r="J19" s="577" t="s">
        <v>1659</v>
      </c>
      <c r="K19" s="578" t="s">
        <v>1674</v>
      </c>
      <c r="L19" s="579">
        <v>55000</v>
      </c>
      <c r="M19" s="580">
        <v>101</v>
      </c>
      <c r="N19" s="580" t="s">
        <v>1675</v>
      </c>
      <c r="O19" s="580" t="s">
        <v>2190</v>
      </c>
      <c r="P19" s="581"/>
      <c r="Q19" s="582"/>
    </row>
    <row r="20" spans="1:17" s="1" customFormat="1" ht="94.5" x14ac:dyDescent="0.2">
      <c r="A20" s="197">
        <v>3</v>
      </c>
      <c r="B20" s="197"/>
      <c r="C20" s="197"/>
      <c r="D20" s="197"/>
      <c r="E20" s="327" t="s">
        <v>1611</v>
      </c>
      <c r="F20" s="327" t="s">
        <v>1614</v>
      </c>
      <c r="G20" s="166" t="s">
        <v>1954</v>
      </c>
      <c r="H20" s="197"/>
      <c r="I20" s="198"/>
      <c r="J20" s="198"/>
      <c r="K20" s="197" t="s">
        <v>1768</v>
      </c>
      <c r="L20" s="392">
        <f>SUM(L21:L24)</f>
        <v>36000</v>
      </c>
      <c r="M20" s="510">
        <v>101</v>
      </c>
      <c r="N20" s="198"/>
      <c r="O20" s="199">
        <f>SUM(P21:P44)</f>
        <v>0</v>
      </c>
      <c r="P20" s="166" t="s">
        <v>1612</v>
      </c>
      <c r="Q20" s="166" t="s">
        <v>1613</v>
      </c>
    </row>
    <row r="21" spans="1:17" s="1" customFormat="1" ht="99.75" customHeight="1" x14ac:dyDescent="0.2">
      <c r="A21" s="23"/>
      <c r="B21" s="23"/>
      <c r="C21" s="23"/>
      <c r="D21" s="23"/>
      <c r="E21" s="3"/>
      <c r="F21" s="3"/>
      <c r="G21" s="3"/>
      <c r="H21" s="3" t="s">
        <v>1950</v>
      </c>
      <c r="I21" s="3"/>
      <c r="J21" s="3"/>
      <c r="K21" s="3"/>
      <c r="L21" s="277">
        <v>0</v>
      </c>
      <c r="M21" s="3"/>
      <c r="N21" s="3" t="s">
        <v>1615</v>
      </c>
      <c r="O21" s="277"/>
      <c r="P21" s="3"/>
      <c r="Q21" s="3"/>
    </row>
    <row r="22" spans="1:17" s="1" customFormat="1" ht="56.25" x14ac:dyDescent="0.2">
      <c r="A22" s="23"/>
      <c r="B22" s="23"/>
      <c r="C22" s="23"/>
      <c r="D22" s="23"/>
      <c r="E22" s="3"/>
      <c r="F22" s="3"/>
      <c r="G22" s="3"/>
      <c r="H22" s="3" t="s">
        <v>1951</v>
      </c>
      <c r="I22" s="3" t="s">
        <v>1616</v>
      </c>
      <c r="J22" s="3" t="s">
        <v>926</v>
      </c>
      <c r="K22" s="3" t="s">
        <v>1617</v>
      </c>
      <c r="L22" s="277">
        <v>12000</v>
      </c>
      <c r="M22" s="3"/>
      <c r="N22" s="3" t="s">
        <v>1618</v>
      </c>
      <c r="O22" s="277">
        <v>12000</v>
      </c>
      <c r="P22" s="3"/>
      <c r="Q22" s="3"/>
    </row>
    <row r="23" spans="1:17" s="1" customFormat="1" ht="63" x14ac:dyDescent="0.2">
      <c r="A23" s="23"/>
      <c r="B23" s="23"/>
      <c r="C23" s="23"/>
      <c r="D23" s="23"/>
      <c r="E23" s="3"/>
      <c r="F23" s="3"/>
      <c r="G23" s="3"/>
      <c r="H23" s="3" t="s">
        <v>1952</v>
      </c>
      <c r="I23" s="134" t="s">
        <v>1619</v>
      </c>
      <c r="J23" s="3" t="s">
        <v>962</v>
      </c>
      <c r="K23" s="3" t="s">
        <v>1620</v>
      </c>
      <c r="L23" s="277">
        <v>24000</v>
      </c>
      <c r="M23" s="3"/>
      <c r="N23" s="3" t="s">
        <v>1621</v>
      </c>
      <c r="O23" s="277">
        <v>24000</v>
      </c>
      <c r="P23" s="3"/>
      <c r="Q23" s="3"/>
    </row>
    <row r="24" spans="1:17" s="1" customFormat="1" ht="94.5" x14ac:dyDescent="0.2">
      <c r="A24" s="23"/>
      <c r="B24" s="23"/>
      <c r="C24" s="23"/>
      <c r="D24" s="23"/>
      <c r="E24" s="3"/>
      <c r="F24" s="3"/>
      <c r="G24" s="3"/>
      <c r="H24" s="3" t="s">
        <v>1953</v>
      </c>
      <c r="I24" s="134" t="s">
        <v>1622</v>
      </c>
      <c r="J24" s="3" t="s">
        <v>1538</v>
      </c>
      <c r="K24" s="3" t="s">
        <v>1623</v>
      </c>
      <c r="L24" s="277"/>
      <c r="M24" s="3"/>
      <c r="N24" s="3" t="s">
        <v>1621</v>
      </c>
      <c r="O24" s="277"/>
      <c r="P24" s="3"/>
      <c r="Q24" s="3"/>
    </row>
    <row r="25" spans="1:17" s="1" customFormat="1" ht="126" x14ac:dyDescent="0.2">
      <c r="A25" s="324">
        <v>3</v>
      </c>
      <c r="B25" s="324"/>
      <c r="C25" s="324"/>
      <c r="D25" s="324"/>
      <c r="E25" s="327" t="s">
        <v>1772</v>
      </c>
      <c r="F25" s="327" t="s">
        <v>1773</v>
      </c>
      <c r="G25" s="341" t="s">
        <v>1955</v>
      </c>
      <c r="H25" s="374" t="s">
        <v>1774</v>
      </c>
      <c r="I25" s="323"/>
      <c r="J25" s="323"/>
      <c r="K25" s="323" t="s">
        <v>1768</v>
      </c>
      <c r="L25" s="385">
        <f>SUM(L26:L36)</f>
        <v>158760</v>
      </c>
      <c r="M25" s="374">
        <v>101</v>
      </c>
      <c r="N25" s="323"/>
      <c r="O25" s="661"/>
      <c r="P25" s="166" t="s">
        <v>1779</v>
      </c>
      <c r="Q25" s="166" t="s">
        <v>1995</v>
      </c>
    </row>
    <row r="26" spans="1:17" s="22" customFormat="1" ht="56.25" x14ac:dyDescent="0.2">
      <c r="A26" s="23"/>
      <c r="B26" s="23"/>
      <c r="C26" s="23"/>
      <c r="D26" s="23"/>
      <c r="E26" s="3"/>
      <c r="F26" s="3"/>
      <c r="G26" s="3"/>
      <c r="H26" s="3" t="s">
        <v>1775</v>
      </c>
      <c r="I26" s="23" t="s">
        <v>1776</v>
      </c>
      <c r="J26" s="23" t="s">
        <v>1777</v>
      </c>
      <c r="K26" s="118"/>
      <c r="L26" s="277"/>
      <c r="M26" s="277"/>
      <c r="N26" s="307" t="s">
        <v>1778</v>
      </c>
      <c r="O26" s="277"/>
      <c r="P26" s="3"/>
      <c r="Q26" s="3"/>
    </row>
    <row r="27" spans="1:17" s="1" customFormat="1" ht="37.5" x14ac:dyDescent="0.2">
      <c r="A27" s="23"/>
      <c r="B27" s="23"/>
      <c r="C27" s="23"/>
      <c r="D27" s="23"/>
      <c r="E27" s="3"/>
      <c r="F27" s="3"/>
      <c r="G27" s="3"/>
      <c r="H27" s="3" t="s">
        <v>1780</v>
      </c>
      <c r="I27" s="3" t="s">
        <v>1781</v>
      </c>
      <c r="J27" s="3"/>
      <c r="K27" s="118"/>
      <c r="L27" s="277"/>
      <c r="M27" s="277"/>
      <c r="N27" s="49" t="s">
        <v>1782</v>
      </c>
      <c r="O27" s="277"/>
      <c r="P27" s="3"/>
      <c r="Q27" s="3"/>
    </row>
    <row r="28" spans="1:17" s="1" customFormat="1" ht="75" x14ac:dyDescent="0.2">
      <c r="A28" s="23"/>
      <c r="B28" s="23"/>
      <c r="C28" s="23"/>
      <c r="D28" s="23"/>
      <c r="E28" s="3"/>
      <c r="F28" s="3"/>
      <c r="G28" s="3"/>
      <c r="H28" s="3" t="s">
        <v>1783</v>
      </c>
      <c r="I28" s="23" t="s">
        <v>1784</v>
      </c>
      <c r="J28" s="23" t="s">
        <v>1785</v>
      </c>
      <c r="K28" s="3" t="s">
        <v>1786</v>
      </c>
      <c r="L28" s="393">
        <f>50*120*12</f>
        <v>72000</v>
      </c>
      <c r="M28" s="277"/>
      <c r="N28" s="290" t="s">
        <v>1787</v>
      </c>
      <c r="O28" s="277"/>
      <c r="P28" s="3"/>
      <c r="Q28" s="3"/>
    </row>
    <row r="29" spans="1:17" s="1" customFormat="1" ht="75" x14ac:dyDescent="0.2">
      <c r="A29" s="23"/>
      <c r="B29" s="23"/>
      <c r="C29" s="23"/>
      <c r="D29" s="23"/>
      <c r="E29" s="3"/>
      <c r="F29" s="3"/>
      <c r="G29" s="3"/>
      <c r="H29" s="3" t="s">
        <v>1788</v>
      </c>
      <c r="I29" s="23" t="s">
        <v>1784</v>
      </c>
      <c r="J29" s="23" t="s">
        <v>1785</v>
      </c>
      <c r="K29" s="3" t="s">
        <v>1789</v>
      </c>
      <c r="L29" s="277">
        <f>100*120*2</f>
        <v>24000</v>
      </c>
      <c r="M29" s="277"/>
      <c r="N29" s="290" t="s">
        <v>1790</v>
      </c>
      <c r="O29" s="277"/>
      <c r="P29" s="3"/>
      <c r="Q29" s="3"/>
    </row>
    <row r="30" spans="1:17" s="1" customFormat="1" ht="37.5" x14ac:dyDescent="0.2">
      <c r="A30" s="23"/>
      <c r="B30" s="23"/>
      <c r="C30" s="23"/>
      <c r="D30" s="23"/>
      <c r="E30" s="3"/>
      <c r="F30" s="3"/>
      <c r="G30" s="3"/>
      <c r="H30" s="352" t="s">
        <v>1791</v>
      </c>
      <c r="I30" s="118"/>
      <c r="J30" s="118"/>
      <c r="K30" s="118"/>
      <c r="L30" s="277"/>
      <c r="M30" s="277"/>
      <c r="N30" s="118"/>
      <c r="O30" s="277"/>
      <c r="P30" s="3" t="s">
        <v>2269</v>
      </c>
      <c r="Q30" s="3" t="s">
        <v>700</v>
      </c>
    </row>
    <row r="31" spans="1:17" s="1" customFormat="1" ht="78.75" x14ac:dyDescent="0.2">
      <c r="A31" s="23"/>
      <c r="B31" s="23"/>
      <c r="C31" s="23"/>
      <c r="D31" s="23"/>
      <c r="E31" s="3"/>
      <c r="F31" s="3"/>
      <c r="G31" s="3"/>
      <c r="H31" s="3" t="s">
        <v>1792</v>
      </c>
      <c r="I31" s="375" t="s">
        <v>1793</v>
      </c>
      <c r="J31" s="23" t="s">
        <v>910</v>
      </c>
      <c r="K31" s="3" t="s">
        <v>1794</v>
      </c>
      <c r="L31" s="393">
        <v>7200</v>
      </c>
      <c r="M31" s="277"/>
      <c r="N31" s="49" t="s">
        <v>1795</v>
      </c>
      <c r="O31" s="277"/>
      <c r="P31" s="3" t="s">
        <v>2270</v>
      </c>
      <c r="Q31" s="3"/>
    </row>
    <row r="32" spans="1:17" s="1" customFormat="1" ht="96.75" customHeight="1" x14ac:dyDescent="0.2">
      <c r="A32" s="23"/>
      <c r="B32" s="23"/>
      <c r="C32" s="23"/>
      <c r="D32" s="23"/>
      <c r="E32" s="3"/>
      <c r="F32" s="3"/>
      <c r="G32" s="3"/>
      <c r="H32" s="3"/>
      <c r="I32" s="23"/>
      <c r="J32" s="23"/>
      <c r="K32" s="3" t="s">
        <v>1796</v>
      </c>
      <c r="L32" s="393">
        <v>2400</v>
      </c>
      <c r="M32" s="277"/>
      <c r="N32" s="49" t="s">
        <v>1795</v>
      </c>
      <c r="O32" s="277"/>
      <c r="P32" s="3"/>
      <c r="Q32" s="3"/>
    </row>
    <row r="33" spans="1:17" s="1" customFormat="1" ht="101.25" customHeight="1" x14ac:dyDescent="0.2">
      <c r="A33" s="23"/>
      <c r="B33" s="23"/>
      <c r="C33" s="23"/>
      <c r="D33" s="23"/>
      <c r="E33" s="3"/>
      <c r="F33" s="3"/>
      <c r="G33" s="3"/>
      <c r="H33" s="3"/>
      <c r="I33" s="23"/>
      <c r="J33" s="23"/>
      <c r="K33" s="3" t="s">
        <v>1797</v>
      </c>
      <c r="L33" s="393">
        <v>3360</v>
      </c>
      <c r="M33" s="277"/>
      <c r="N33" s="49" t="s">
        <v>1795</v>
      </c>
      <c r="O33" s="277"/>
      <c r="P33" s="3"/>
      <c r="Q33" s="3"/>
    </row>
    <row r="34" spans="1:17" s="1" customFormat="1" ht="180" x14ac:dyDescent="0.2">
      <c r="A34" s="23"/>
      <c r="B34" s="23"/>
      <c r="C34" s="23"/>
      <c r="D34" s="23"/>
      <c r="E34" s="3"/>
      <c r="F34" s="3"/>
      <c r="G34" s="3"/>
      <c r="H34" s="49" t="s">
        <v>1798</v>
      </c>
      <c r="I34" s="605" t="s">
        <v>2271</v>
      </c>
      <c r="J34" s="23" t="s">
        <v>1366</v>
      </c>
      <c r="K34" s="3" t="s">
        <v>1799</v>
      </c>
      <c r="L34" s="393">
        <f>70*120*2</f>
        <v>16800</v>
      </c>
      <c r="M34" s="277"/>
      <c r="N34" s="49" t="s">
        <v>1795</v>
      </c>
      <c r="O34" s="277"/>
      <c r="P34" s="3"/>
      <c r="Q34" s="3"/>
    </row>
    <row r="35" spans="1:17" s="1" customFormat="1" ht="37.5" x14ac:dyDescent="0.2">
      <c r="A35" s="23"/>
      <c r="B35" s="23"/>
      <c r="C35" s="23"/>
      <c r="D35" s="23"/>
      <c r="E35" s="3"/>
      <c r="F35" s="3"/>
      <c r="G35" s="3"/>
      <c r="H35" s="352" t="s">
        <v>1800</v>
      </c>
      <c r="I35" s="110"/>
      <c r="J35" s="118"/>
      <c r="K35" s="118"/>
      <c r="L35" s="277"/>
      <c r="M35" s="277"/>
      <c r="N35" s="118"/>
      <c r="O35" s="277"/>
      <c r="P35" s="3" t="s">
        <v>1801</v>
      </c>
      <c r="Q35" s="3" t="s">
        <v>700</v>
      </c>
    </row>
    <row r="36" spans="1:17" s="181" customFormat="1" ht="93.75" x14ac:dyDescent="0.3">
      <c r="A36" s="23"/>
      <c r="B36" s="23"/>
      <c r="C36" s="23"/>
      <c r="D36" s="23"/>
      <c r="E36" s="3"/>
      <c r="F36" s="3"/>
      <c r="G36" s="3"/>
      <c r="H36" s="49" t="s">
        <v>1802</v>
      </c>
      <c r="I36" s="49" t="s">
        <v>1803</v>
      </c>
      <c r="J36" s="23" t="s">
        <v>1804</v>
      </c>
      <c r="K36" s="3" t="s">
        <v>1805</v>
      </c>
      <c r="L36" s="393">
        <f>120*25*11</f>
        <v>33000</v>
      </c>
      <c r="M36" s="277"/>
      <c r="N36" s="118" t="s">
        <v>1806</v>
      </c>
      <c r="O36" s="277"/>
      <c r="P36" s="3"/>
      <c r="Q36" s="3"/>
    </row>
    <row r="37" spans="1:17" s="186" customFormat="1" ht="168.75" x14ac:dyDescent="0.3">
      <c r="A37" s="324">
        <v>3</v>
      </c>
      <c r="B37" s="324"/>
      <c r="C37" s="324"/>
      <c r="D37" s="324"/>
      <c r="E37" s="327" t="s">
        <v>1807</v>
      </c>
      <c r="F37" s="166" t="s">
        <v>1808</v>
      </c>
      <c r="G37" s="166" t="s">
        <v>1956</v>
      </c>
      <c r="H37" s="166"/>
      <c r="I37" s="166"/>
      <c r="J37" s="166"/>
      <c r="K37" s="166" t="s">
        <v>1768</v>
      </c>
      <c r="L37" s="336">
        <f>SUM(L38:L43)</f>
        <v>118680</v>
      </c>
      <c r="M37" s="166">
        <v>101</v>
      </c>
      <c r="N37" s="166"/>
      <c r="O37" s="336"/>
      <c r="P37" s="166" t="s">
        <v>1811</v>
      </c>
      <c r="Q37" s="166" t="s">
        <v>1812</v>
      </c>
    </row>
    <row r="38" spans="1:17" s="181" customFormat="1" ht="112.5" x14ac:dyDescent="0.3">
      <c r="A38" s="23"/>
      <c r="B38" s="23"/>
      <c r="C38" s="23"/>
      <c r="D38" s="23"/>
      <c r="E38" s="3"/>
      <c r="F38" s="3" t="s">
        <v>1813</v>
      </c>
      <c r="G38" s="3"/>
      <c r="H38" s="3" t="s">
        <v>1809</v>
      </c>
      <c r="I38" s="3" t="s">
        <v>1810</v>
      </c>
      <c r="J38" s="3" t="s">
        <v>910</v>
      </c>
      <c r="K38" s="3" t="s">
        <v>2455</v>
      </c>
      <c r="L38" s="277">
        <v>14400</v>
      </c>
      <c r="M38" s="3"/>
      <c r="N38" s="3"/>
      <c r="O38" s="277">
        <v>14400</v>
      </c>
      <c r="P38" s="3"/>
      <c r="Q38" s="3"/>
    </row>
    <row r="39" spans="1:17" s="186" customFormat="1" ht="93.75" x14ac:dyDescent="0.3">
      <c r="A39" s="23"/>
      <c r="B39" s="23"/>
      <c r="C39" s="23"/>
      <c r="D39" s="23"/>
      <c r="E39" s="3"/>
      <c r="F39" s="3" t="s">
        <v>1817</v>
      </c>
      <c r="G39" s="3"/>
      <c r="H39" s="3" t="s">
        <v>1814</v>
      </c>
      <c r="I39" s="3" t="s">
        <v>1815</v>
      </c>
      <c r="J39" s="23">
        <v>10</v>
      </c>
      <c r="K39" s="3" t="s">
        <v>1816</v>
      </c>
      <c r="L39" s="277">
        <v>36000</v>
      </c>
      <c r="M39" s="376"/>
      <c r="N39" s="376"/>
      <c r="O39" s="277">
        <v>36000</v>
      </c>
      <c r="P39" s="3" t="s">
        <v>1811</v>
      </c>
      <c r="Q39" s="3"/>
    </row>
    <row r="40" spans="1:17" s="181" customFormat="1" ht="159" customHeight="1" x14ac:dyDescent="0.3">
      <c r="A40" s="23"/>
      <c r="B40" s="23"/>
      <c r="C40" s="23"/>
      <c r="D40" s="23"/>
      <c r="E40" s="3"/>
      <c r="F40" s="412"/>
      <c r="G40" s="3"/>
      <c r="H40" s="3" t="s">
        <v>1818</v>
      </c>
      <c r="I40" s="3" t="s">
        <v>1819</v>
      </c>
      <c r="J40" s="3">
        <v>80</v>
      </c>
      <c r="K40" s="3" t="s">
        <v>1820</v>
      </c>
      <c r="L40" s="277">
        <v>38400</v>
      </c>
      <c r="M40" s="376"/>
      <c r="N40" s="376"/>
      <c r="O40" s="277">
        <v>38400</v>
      </c>
      <c r="P40" s="3" t="s">
        <v>1811</v>
      </c>
      <c r="Q40" s="3"/>
    </row>
    <row r="41" spans="1:17" s="181" customFormat="1" ht="110.25" x14ac:dyDescent="0.3">
      <c r="A41" s="23"/>
      <c r="B41" s="23"/>
      <c r="C41" s="23"/>
      <c r="D41" s="23"/>
      <c r="E41" s="3"/>
      <c r="F41" s="3"/>
      <c r="G41" s="3"/>
      <c r="H41" s="3" t="s">
        <v>1821</v>
      </c>
      <c r="I41" s="134" t="s">
        <v>1822</v>
      </c>
      <c r="J41" s="23">
        <v>8</v>
      </c>
      <c r="K41" s="3" t="s">
        <v>2456</v>
      </c>
      <c r="L41" s="277">
        <v>5760</v>
      </c>
      <c r="M41" s="3"/>
      <c r="N41" s="3"/>
      <c r="O41" s="277">
        <v>5760</v>
      </c>
      <c r="P41" s="3" t="s">
        <v>1823</v>
      </c>
      <c r="Q41" s="3"/>
    </row>
    <row r="42" spans="1:17" s="181" customFormat="1" ht="110.25" x14ac:dyDescent="0.3">
      <c r="A42" s="23"/>
      <c r="B42" s="23"/>
      <c r="C42" s="23"/>
      <c r="D42" s="23"/>
      <c r="E42" s="3"/>
      <c r="F42" s="3"/>
      <c r="G42" s="3"/>
      <c r="H42" s="3" t="s">
        <v>1824</v>
      </c>
      <c r="I42" s="134" t="s">
        <v>1822</v>
      </c>
      <c r="J42" s="23">
        <v>14</v>
      </c>
      <c r="K42" s="3" t="s">
        <v>1825</v>
      </c>
      <c r="L42" s="277">
        <v>15120</v>
      </c>
      <c r="M42" s="376"/>
      <c r="N42" s="376"/>
      <c r="O42" s="277">
        <v>15120</v>
      </c>
      <c r="P42" s="3" t="s">
        <v>1823</v>
      </c>
      <c r="Q42" s="3"/>
    </row>
    <row r="43" spans="1:17" s="181" customFormat="1" ht="126" x14ac:dyDescent="0.3">
      <c r="A43" s="23"/>
      <c r="B43" s="23"/>
      <c r="C43" s="23"/>
      <c r="D43" s="23"/>
      <c r="E43" s="3"/>
      <c r="F43" s="3"/>
      <c r="G43" s="3"/>
      <c r="H43" s="3" t="s">
        <v>1826</v>
      </c>
      <c r="I43" s="134" t="s">
        <v>2272</v>
      </c>
      <c r="J43" s="23">
        <v>30</v>
      </c>
      <c r="K43" s="3" t="s">
        <v>1827</v>
      </c>
      <c r="L43" s="277">
        <v>9000</v>
      </c>
      <c r="M43" s="3"/>
      <c r="N43" s="3"/>
      <c r="O43" s="277">
        <v>9000</v>
      </c>
      <c r="P43" s="3" t="s">
        <v>1828</v>
      </c>
      <c r="Q43" s="3"/>
    </row>
    <row r="44" spans="1:17" s="181" customFormat="1" ht="110.25" x14ac:dyDescent="0.3">
      <c r="A44" s="324">
        <v>3</v>
      </c>
      <c r="B44" s="324"/>
      <c r="C44" s="324"/>
      <c r="D44" s="324"/>
      <c r="E44" s="327" t="s">
        <v>930</v>
      </c>
      <c r="F44" s="378" t="s">
        <v>931</v>
      </c>
      <c r="G44" s="327" t="s">
        <v>932</v>
      </c>
      <c r="H44" s="166" t="s">
        <v>32</v>
      </c>
      <c r="I44" s="166"/>
      <c r="J44" s="166"/>
      <c r="K44" s="166" t="s">
        <v>1768</v>
      </c>
      <c r="L44" s="336">
        <f>L49+L51+L53+L56+L60+L75+L77+L88+L89+L90</f>
        <v>1464000</v>
      </c>
      <c r="M44" s="166">
        <v>300</v>
      </c>
      <c r="N44" s="166"/>
      <c r="O44" s="336"/>
      <c r="P44" s="166" t="s">
        <v>1957</v>
      </c>
      <c r="Q44" s="166" t="s">
        <v>700</v>
      </c>
    </row>
    <row r="45" spans="1:17" s="181" customFormat="1" ht="110.25" x14ac:dyDescent="0.3">
      <c r="A45" s="324">
        <v>3</v>
      </c>
      <c r="B45" s="324"/>
      <c r="C45" s="324"/>
      <c r="D45" s="324"/>
      <c r="E45" s="327" t="s">
        <v>930</v>
      </c>
      <c r="F45" s="378" t="s">
        <v>931</v>
      </c>
      <c r="G45" s="327" t="s">
        <v>932</v>
      </c>
      <c r="H45" s="166" t="s">
        <v>32</v>
      </c>
      <c r="I45" s="166"/>
      <c r="J45" s="166"/>
      <c r="K45" s="166" t="s">
        <v>1768</v>
      </c>
      <c r="L45" s="336">
        <f>L48+L50+L52+L55+L57+L58+L59+L63+L65+L66+L67+L68+L69+L70+L71+L72+L73+L74+L76+L79+L80+L81+L82+L83+L84+L85+L86+L87</f>
        <v>4179186.8</v>
      </c>
      <c r="M45" s="166">
        <v>101</v>
      </c>
      <c r="N45" s="166"/>
      <c r="O45" s="336"/>
      <c r="P45" s="166" t="s">
        <v>1957</v>
      </c>
      <c r="Q45" s="166" t="s">
        <v>700</v>
      </c>
    </row>
    <row r="46" spans="1:17" s="181" customFormat="1" ht="110.25" x14ac:dyDescent="0.3">
      <c r="A46" s="324">
        <v>3</v>
      </c>
      <c r="B46" s="324"/>
      <c r="C46" s="324"/>
      <c r="D46" s="324"/>
      <c r="E46" s="327" t="s">
        <v>930</v>
      </c>
      <c r="F46" s="378" t="s">
        <v>1996</v>
      </c>
      <c r="G46" s="327" t="s">
        <v>932</v>
      </c>
      <c r="H46" s="166" t="s">
        <v>32</v>
      </c>
      <c r="I46" s="166"/>
      <c r="J46" s="166"/>
      <c r="K46" s="166" t="s">
        <v>1768</v>
      </c>
      <c r="L46" s="336">
        <f>L64</f>
        <v>216000</v>
      </c>
      <c r="M46" s="166">
        <v>504</v>
      </c>
      <c r="N46" s="166"/>
      <c r="O46" s="336"/>
      <c r="P46" s="166" t="s">
        <v>1957</v>
      </c>
      <c r="Q46" s="166" t="s">
        <v>700</v>
      </c>
    </row>
    <row r="47" spans="1:17" s="181" customFormat="1" ht="18.75" x14ac:dyDescent="0.3">
      <c r="A47" s="23"/>
      <c r="B47" s="23"/>
      <c r="C47" s="23"/>
      <c r="D47" s="23"/>
      <c r="E47" s="3"/>
      <c r="F47" s="118"/>
      <c r="G47" s="3"/>
      <c r="H47" s="3" t="s">
        <v>1958</v>
      </c>
      <c r="I47" s="3"/>
      <c r="J47" s="3"/>
      <c r="K47" s="3"/>
      <c r="L47" s="277"/>
      <c r="M47" s="3"/>
      <c r="N47" s="3"/>
      <c r="O47" s="277"/>
      <c r="P47" s="3"/>
      <c r="Q47" s="3"/>
    </row>
    <row r="48" spans="1:17" s="181" customFormat="1" ht="18.75" x14ac:dyDescent="0.3">
      <c r="A48" s="689"/>
      <c r="B48" s="689"/>
      <c r="C48" s="689"/>
      <c r="D48" s="689"/>
      <c r="E48" s="363"/>
      <c r="F48" s="185"/>
      <c r="G48" s="363"/>
      <c r="H48" s="363" t="s">
        <v>2457</v>
      </c>
      <c r="I48" s="363" t="s">
        <v>933</v>
      </c>
      <c r="J48" s="363" t="s">
        <v>934</v>
      </c>
      <c r="K48" s="363"/>
      <c r="L48" s="595">
        <v>96000</v>
      </c>
      <c r="M48" s="569">
        <v>101</v>
      </c>
      <c r="N48" s="363" t="s">
        <v>935</v>
      </c>
      <c r="O48" s="695">
        <f>SUM(L48:L49)</f>
        <v>146000</v>
      </c>
      <c r="P48" s="363" t="s">
        <v>936</v>
      </c>
      <c r="Q48" s="363"/>
    </row>
    <row r="49" spans="1:17" s="181" customFormat="1" ht="18.75" x14ac:dyDescent="0.3">
      <c r="A49" s="690"/>
      <c r="B49" s="690"/>
      <c r="C49" s="690"/>
      <c r="D49" s="690"/>
      <c r="E49" s="365"/>
      <c r="F49" s="185"/>
      <c r="G49" s="364"/>
      <c r="H49" s="364"/>
      <c r="I49" s="364"/>
      <c r="J49" s="364"/>
      <c r="K49" s="364"/>
      <c r="L49" s="596">
        <v>50000</v>
      </c>
      <c r="M49" s="597">
        <v>300</v>
      </c>
      <c r="N49" s="364"/>
      <c r="O49" s="596"/>
      <c r="P49" s="363" t="s">
        <v>936</v>
      </c>
      <c r="Q49" s="364"/>
    </row>
    <row r="50" spans="1:17" s="181" customFormat="1" ht="18.75" x14ac:dyDescent="0.3">
      <c r="A50" s="689"/>
      <c r="B50" s="689"/>
      <c r="C50" s="689"/>
      <c r="D50" s="689"/>
      <c r="E50" s="363"/>
      <c r="F50" s="363"/>
      <c r="G50" s="363"/>
      <c r="H50" s="363" t="s">
        <v>937</v>
      </c>
      <c r="I50" s="363" t="s">
        <v>938</v>
      </c>
      <c r="J50" s="363"/>
      <c r="K50" s="363"/>
      <c r="L50" s="595">
        <v>25000</v>
      </c>
      <c r="M50" s="569">
        <v>101</v>
      </c>
      <c r="N50" s="363" t="s">
        <v>935</v>
      </c>
      <c r="O50" s="595">
        <f>SUM(L50:L51)</f>
        <v>75000</v>
      </c>
      <c r="P50" s="363" t="s">
        <v>936</v>
      </c>
      <c r="Q50" s="363"/>
    </row>
    <row r="51" spans="1:17" s="186" customFormat="1" ht="18.75" x14ac:dyDescent="0.3">
      <c r="A51" s="690"/>
      <c r="B51" s="690"/>
      <c r="C51" s="690"/>
      <c r="D51" s="690"/>
      <c r="E51" s="364"/>
      <c r="F51" s="364"/>
      <c r="G51" s="364"/>
      <c r="H51" s="364"/>
      <c r="I51" s="364"/>
      <c r="J51" s="364"/>
      <c r="K51" s="364"/>
      <c r="L51" s="596">
        <v>50000</v>
      </c>
      <c r="M51" s="597">
        <v>300</v>
      </c>
      <c r="N51" s="364"/>
      <c r="O51" s="596"/>
      <c r="P51" s="363" t="s">
        <v>936</v>
      </c>
      <c r="Q51" s="364"/>
    </row>
    <row r="52" spans="1:17" s="186" customFormat="1" ht="18.75" x14ac:dyDescent="0.3">
      <c r="A52" s="689"/>
      <c r="B52" s="689"/>
      <c r="C52" s="689"/>
      <c r="D52" s="689"/>
      <c r="E52" s="363"/>
      <c r="F52" s="363"/>
      <c r="G52" s="363"/>
      <c r="H52" s="363" t="s">
        <v>939</v>
      </c>
      <c r="I52" s="363" t="s">
        <v>940</v>
      </c>
      <c r="J52" s="363"/>
      <c r="K52" s="363"/>
      <c r="L52" s="595">
        <v>25000</v>
      </c>
      <c r="M52" s="569">
        <v>101</v>
      </c>
      <c r="N52" s="363" t="s">
        <v>935</v>
      </c>
      <c r="O52" s="595">
        <f>SUM(L52:L53)</f>
        <v>75000</v>
      </c>
      <c r="P52" s="363" t="s">
        <v>936</v>
      </c>
      <c r="Q52" s="363"/>
    </row>
    <row r="53" spans="1:17" s="186" customFormat="1" ht="18.75" x14ac:dyDescent="0.3">
      <c r="A53" s="689"/>
      <c r="B53" s="689"/>
      <c r="C53" s="689"/>
      <c r="D53" s="689"/>
      <c r="E53" s="363"/>
      <c r="F53" s="363"/>
      <c r="G53" s="363"/>
      <c r="H53" s="363"/>
      <c r="I53" s="363"/>
      <c r="J53" s="363"/>
      <c r="K53" s="363"/>
      <c r="L53" s="596">
        <v>50000</v>
      </c>
      <c r="M53" s="597">
        <v>300</v>
      </c>
      <c r="N53" s="363"/>
      <c r="O53" s="595"/>
      <c r="P53" s="363" t="s">
        <v>936</v>
      </c>
      <c r="Q53" s="363"/>
    </row>
    <row r="54" spans="1:17" s="186" customFormat="1" ht="18.75" x14ac:dyDescent="0.3">
      <c r="A54" s="689"/>
      <c r="B54" s="689"/>
      <c r="C54" s="689"/>
      <c r="D54" s="689"/>
      <c r="E54" s="363"/>
      <c r="F54" s="363"/>
      <c r="G54" s="363"/>
      <c r="H54" s="363" t="s">
        <v>941</v>
      </c>
      <c r="I54" s="363"/>
      <c r="J54" s="363"/>
      <c r="K54" s="363"/>
      <c r="L54" s="595"/>
      <c r="M54" s="569"/>
      <c r="N54" s="363"/>
      <c r="O54" s="595"/>
      <c r="P54" s="363" t="s">
        <v>936</v>
      </c>
      <c r="Q54" s="363"/>
    </row>
    <row r="55" spans="1:17" s="186" customFormat="1" ht="18.75" x14ac:dyDescent="0.3">
      <c r="A55" s="689"/>
      <c r="B55" s="689"/>
      <c r="C55" s="689"/>
      <c r="D55" s="689"/>
      <c r="E55" s="363"/>
      <c r="F55" s="363"/>
      <c r="G55" s="363"/>
      <c r="H55" s="363" t="s">
        <v>942</v>
      </c>
      <c r="I55" s="363"/>
      <c r="J55" s="363"/>
      <c r="K55" s="363"/>
      <c r="L55" s="595">
        <v>50000</v>
      </c>
      <c r="M55" s="569">
        <v>101</v>
      </c>
      <c r="N55" s="363" t="s">
        <v>935</v>
      </c>
      <c r="O55" s="695">
        <f>SUM(L55:L56)</f>
        <v>100000</v>
      </c>
      <c r="P55" s="363" t="s">
        <v>936</v>
      </c>
      <c r="Q55" s="363"/>
    </row>
    <row r="56" spans="1:17" s="186" customFormat="1" ht="18.75" x14ac:dyDescent="0.3">
      <c r="A56" s="689"/>
      <c r="B56" s="689"/>
      <c r="C56" s="689"/>
      <c r="D56" s="689"/>
      <c r="E56" s="363"/>
      <c r="F56" s="363"/>
      <c r="G56" s="363"/>
      <c r="H56" s="363"/>
      <c r="I56" s="363"/>
      <c r="J56" s="363"/>
      <c r="K56" s="363"/>
      <c r="L56" s="596">
        <v>50000</v>
      </c>
      <c r="M56" s="597">
        <v>300</v>
      </c>
      <c r="N56" s="363"/>
      <c r="O56" s="595"/>
      <c r="P56" s="363" t="s">
        <v>936</v>
      </c>
      <c r="Q56" s="363"/>
    </row>
    <row r="57" spans="1:17" s="186" customFormat="1" ht="18.75" x14ac:dyDescent="0.3">
      <c r="A57" s="689"/>
      <c r="B57" s="689"/>
      <c r="C57" s="689"/>
      <c r="D57" s="689"/>
      <c r="E57" s="363"/>
      <c r="F57" s="363"/>
      <c r="G57" s="363"/>
      <c r="H57" s="363" t="s">
        <v>943</v>
      </c>
      <c r="I57" s="363"/>
      <c r="J57" s="363"/>
      <c r="K57" s="363"/>
      <c r="L57" s="595">
        <v>50000</v>
      </c>
      <c r="M57" s="569">
        <v>101</v>
      </c>
      <c r="N57" s="363" t="s">
        <v>935</v>
      </c>
      <c r="O57" s="595">
        <f>L57</f>
        <v>50000</v>
      </c>
      <c r="P57" s="363" t="s">
        <v>936</v>
      </c>
      <c r="Q57" s="363"/>
    </row>
    <row r="58" spans="1:17" s="181" customFormat="1" ht="18.75" x14ac:dyDescent="0.3">
      <c r="A58" s="689"/>
      <c r="B58" s="689"/>
      <c r="C58" s="689"/>
      <c r="D58" s="689"/>
      <c r="E58" s="363"/>
      <c r="F58" s="363"/>
      <c r="G58" s="363"/>
      <c r="H58" s="363" t="s">
        <v>944</v>
      </c>
      <c r="I58" s="363"/>
      <c r="J58" s="363"/>
      <c r="K58" s="363"/>
      <c r="L58" s="595">
        <v>15000</v>
      </c>
      <c r="M58" s="569">
        <v>101</v>
      </c>
      <c r="N58" s="363" t="s">
        <v>935</v>
      </c>
      <c r="O58" s="595">
        <f>L58</f>
        <v>15000</v>
      </c>
      <c r="P58" s="363" t="s">
        <v>936</v>
      </c>
      <c r="Q58" s="363"/>
    </row>
    <row r="59" spans="1:17" s="181" customFormat="1" ht="18.75" x14ac:dyDescent="0.3">
      <c r="A59" s="689"/>
      <c r="B59" s="689"/>
      <c r="C59" s="689"/>
      <c r="D59" s="689"/>
      <c r="E59" s="363"/>
      <c r="F59" s="363"/>
      <c r="G59" s="363"/>
      <c r="H59" s="363" t="s">
        <v>945</v>
      </c>
      <c r="I59" s="363"/>
      <c r="J59" s="363"/>
      <c r="K59" s="363"/>
      <c r="L59" s="595">
        <v>100000</v>
      </c>
      <c r="M59" s="569">
        <v>101</v>
      </c>
      <c r="N59" s="363" t="s">
        <v>935</v>
      </c>
      <c r="O59" s="695">
        <f>L59</f>
        <v>100000</v>
      </c>
      <c r="P59" s="363" t="s">
        <v>936</v>
      </c>
      <c r="Q59" s="363"/>
    </row>
    <row r="60" spans="1:17" s="181" customFormat="1" ht="18.75" x14ac:dyDescent="0.3">
      <c r="A60" s="689"/>
      <c r="B60" s="689"/>
      <c r="C60" s="689"/>
      <c r="D60" s="689"/>
      <c r="E60" s="363"/>
      <c r="F60" s="363"/>
      <c r="G60" s="363"/>
      <c r="H60" s="363"/>
      <c r="I60" s="363"/>
      <c r="J60" s="363"/>
      <c r="K60" s="363"/>
      <c r="L60" s="596">
        <v>150000</v>
      </c>
      <c r="M60" s="597">
        <v>300</v>
      </c>
      <c r="N60" s="363"/>
      <c r="O60" s="695">
        <f>L60</f>
        <v>150000</v>
      </c>
      <c r="P60" s="363" t="s">
        <v>936</v>
      </c>
      <c r="Q60" s="363"/>
    </row>
    <row r="61" spans="1:17" s="181" customFormat="1" ht="18.75" x14ac:dyDescent="0.3">
      <c r="A61" s="689"/>
      <c r="B61" s="689"/>
      <c r="C61" s="689"/>
      <c r="D61" s="689"/>
      <c r="E61" s="363"/>
      <c r="F61" s="363"/>
      <c r="G61" s="363"/>
      <c r="H61" s="363" t="s">
        <v>946</v>
      </c>
      <c r="I61" s="363"/>
      <c r="J61" s="363"/>
      <c r="K61" s="363"/>
      <c r="L61" s="595"/>
      <c r="M61" s="569"/>
      <c r="N61" s="363"/>
      <c r="O61" s="695"/>
      <c r="P61" s="363"/>
      <c r="Q61" s="363"/>
    </row>
    <row r="62" spans="1:17" s="181" customFormat="1" ht="18.75" x14ac:dyDescent="0.3">
      <c r="A62" s="689"/>
      <c r="B62" s="689"/>
      <c r="C62" s="689"/>
      <c r="D62" s="689"/>
      <c r="E62" s="363"/>
      <c r="F62" s="363"/>
      <c r="G62" s="363"/>
      <c r="H62" s="363" t="s">
        <v>947</v>
      </c>
      <c r="I62" s="363"/>
      <c r="J62" s="363"/>
      <c r="K62" s="363"/>
      <c r="L62" s="595"/>
      <c r="M62" s="569"/>
      <c r="N62" s="363"/>
      <c r="O62" s="595"/>
      <c r="P62" s="363"/>
      <c r="Q62" s="363"/>
    </row>
    <row r="63" spans="1:17" s="181" customFormat="1" ht="18.75" x14ac:dyDescent="0.3">
      <c r="A63" s="690"/>
      <c r="B63" s="690"/>
      <c r="C63" s="690"/>
      <c r="D63" s="690"/>
      <c r="E63" s="364"/>
      <c r="F63" s="364"/>
      <c r="G63" s="364"/>
      <c r="H63" s="365" t="s">
        <v>948</v>
      </c>
      <c r="I63" s="365"/>
      <c r="J63" s="365"/>
      <c r="K63" s="365"/>
      <c r="L63" s="598">
        <v>312000</v>
      </c>
      <c r="M63" s="599">
        <v>101</v>
      </c>
      <c r="N63" s="365" t="s">
        <v>935</v>
      </c>
      <c r="O63" s="696">
        <v>312000</v>
      </c>
      <c r="P63" s="363" t="s">
        <v>936</v>
      </c>
      <c r="Q63" s="364"/>
    </row>
    <row r="64" spans="1:17" s="181" customFormat="1" ht="18.75" x14ac:dyDescent="0.3">
      <c r="A64" s="690"/>
      <c r="B64" s="690"/>
      <c r="C64" s="690"/>
      <c r="D64" s="690"/>
      <c r="E64" s="364"/>
      <c r="F64" s="364"/>
      <c r="G64" s="364"/>
      <c r="H64" s="187" t="s">
        <v>949</v>
      </c>
      <c r="I64" s="365"/>
      <c r="J64" s="365"/>
      <c r="K64" s="365"/>
      <c r="L64" s="600">
        <v>216000</v>
      </c>
      <c r="M64" s="597">
        <v>504</v>
      </c>
      <c r="N64" s="365" t="s">
        <v>935</v>
      </c>
      <c r="O64" s="377">
        <v>216000</v>
      </c>
      <c r="P64" s="363" t="s">
        <v>936</v>
      </c>
      <c r="Q64" s="364"/>
    </row>
    <row r="65" spans="1:17" s="181" customFormat="1" ht="18.75" x14ac:dyDescent="0.3">
      <c r="A65" s="690"/>
      <c r="B65" s="690"/>
      <c r="C65" s="690"/>
      <c r="D65" s="690"/>
      <c r="E65" s="364"/>
      <c r="F65" s="364"/>
      <c r="G65" s="364"/>
      <c r="H65" s="187" t="s">
        <v>950</v>
      </c>
      <c r="I65" s="365"/>
      <c r="J65" s="365"/>
      <c r="K65" s="365"/>
      <c r="L65" s="600">
        <v>180000</v>
      </c>
      <c r="M65" s="599">
        <v>101</v>
      </c>
      <c r="N65" s="365" t="s">
        <v>935</v>
      </c>
      <c r="O65" s="377">
        <v>180000</v>
      </c>
      <c r="P65" s="363" t="s">
        <v>936</v>
      </c>
      <c r="Q65" s="364"/>
    </row>
    <row r="66" spans="1:17" s="181" customFormat="1" ht="18.75" x14ac:dyDescent="0.3">
      <c r="A66" s="690"/>
      <c r="B66" s="690"/>
      <c r="C66" s="690"/>
      <c r="D66" s="690"/>
      <c r="E66" s="364"/>
      <c r="F66" s="364"/>
      <c r="G66" s="364"/>
      <c r="H66" s="187" t="s">
        <v>951</v>
      </c>
      <c r="I66" s="365"/>
      <c r="J66" s="365"/>
      <c r="K66" s="365"/>
      <c r="L66" s="600">
        <v>180000</v>
      </c>
      <c r="M66" s="599">
        <v>101</v>
      </c>
      <c r="N66" s="365" t="s">
        <v>935</v>
      </c>
      <c r="O66" s="377">
        <v>180000</v>
      </c>
      <c r="P66" s="363" t="s">
        <v>936</v>
      </c>
      <c r="Q66" s="364"/>
    </row>
    <row r="67" spans="1:17" s="181" customFormat="1" ht="18.75" x14ac:dyDescent="0.3">
      <c r="A67" s="690"/>
      <c r="B67" s="690"/>
      <c r="C67" s="690"/>
      <c r="D67" s="690"/>
      <c r="E67" s="364"/>
      <c r="F67" s="364"/>
      <c r="G67" s="364"/>
      <c r="H67" s="187" t="s">
        <v>2458</v>
      </c>
      <c r="I67" s="365"/>
      <c r="J67" s="365"/>
      <c r="K67" s="365"/>
      <c r="L67" s="600">
        <v>204000</v>
      </c>
      <c r="M67" s="599">
        <v>101</v>
      </c>
      <c r="N67" s="365" t="s">
        <v>935</v>
      </c>
      <c r="O67" s="377">
        <v>204000</v>
      </c>
      <c r="P67" s="363" t="s">
        <v>936</v>
      </c>
      <c r="Q67" s="364"/>
    </row>
    <row r="68" spans="1:17" s="181" customFormat="1" ht="18.75" x14ac:dyDescent="0.3">
      <c r="A68" s="690"/>
      <c r="B68" s="690"/>
      <c r="C68" s="690"/>
      <c r="D68" s="690"/>
      <c r="E68" s="364"/>
      <c r="F68" s="364"/>
      <c r="G68" s="364"/>
      <c r="H68" s="187" t="s">
        <v>952</v>
      </c>
      <c r="I68" s="365"/>
      <c r="J68" s="365"/>
      <c r="K68" s="365"/>
      <c r="L68" s="600">
        <v>180000</v>
      </c>
      <c r="M68" s="599">
        <v>101</v>
      </c>
      <c r="N68" s="365" t="s">
        <v>935</v>
      </c>
      <c r="O68" s="377">
        <v>180000</v>
      </c>
      <c r="P68" s="363" t="s">
        <v>936</v>
      </c>
      <c r="Q68" s="364"/>
    </row>
    <row r="69" spans="1:17" s="181" customFormat="1" ht="18.75" x14ac:dyDescent="0.3">
      <c r="A69" s="690"/>
      <c r="B69" s="690"/>
      <c r="C69" s="690"/>
      <c r="D69" s="690"/>
      <c r="E69" s="364"/>
      <c r="F69" s="364"/>
      <c r="G69" s="364"/>
      <c r="H69" s="187" t="s">
        <v>953</v>
      </c>
      <c r="I69" s="365"/>
      <c r="J69" s="365"/>
      <c r="K69" s="365"/>
      <c r="L69" s="600">
        <v>180000</v>
      </c>
      <c r="M69" s="599">
        <v>101</v>
      </c>
      <c r="N69" s="365" t="s">
        <v>935</v>
      </c>
      <c r="O69" s="377">
        <v>180000</v>
      </c>
      <c r="P69" s="363" t="s">
        <v>936</v>
      </c>
      <c r="Q69" s="364"/>
    </row>
    <row r="70" spans="1:17" s="181" customFormat="1" ht="18.75" x14ac:dyDescent="0.3">
      <c r="A70" s="689"/>
      <c r="B70" s="689"/>
      <c r="C70" s="689"/>
      <c r="D70" s="689"/>
      <c r="E70" s="363"/>
      <c r="F70" s="363"/>
      <c r="G70" s="363"/>
      <c r="H70" s="363" t="s">
        <v>954</v>
      </c>
      <c r="I70" s="363"/>
      <c r="J70" s="363"/>
      <c r="K70" s="363"/>
      <c r="L70" s="595">
        <v>84000</v>
      </c>
      <c r="M70" s="569">
        <v>101</v>
      </c>
      <c r="N70" s="363" t="s">
        <v>935</v>
      </c>
      <c r="O70" s="695">
        <f t="shared" ref="O70:O77" si="0">L70</f>
        <v>84000</v>
      </c>
      <c r="P70" s="363" t="s">
        <v>936</v>
      </c>
      <c r="Q70" s="363"/>
    </row>
    <row r="71" spans="1:17" s="181" customFormat="1" ht="18.75" x14ac:dyDescent="0.3">
      <c r="A71" s="689"/>
      <c r="B71" s="689"/>
      <c r="C71" s="689"/>
      <c r="D71" s="689"/>
      <c r="E71" s="363"/>
      <c r="F71" s="363"/>
      <c r="G71" s="363"/>
      <c r="H71" s="363" t="s">
        <v>955</v>
      </c>
      <c r="I71" s="363"/>
      <c r="J71" s="363"/>
      <c r="K71" s="363"/>
      <c r="L71" s="595">
        <v>531000</v>
      </c>
      <c r="M71" s="569">
        <v>101</v>
      </c>
      <c r="N71" s="363" t="s">
        <v>935</v>
      </c>
      <c r="O71" s="695">
        <f t="shared" si="0"/>
        <v>531000</v>
      </c>
      <c r="P71" s="363" t="s">
        <v>936</v>
      </c>
      <c r="Q71" s="363"/>
    </row>
    <row r="72" spans="1:17" s="181" customFormat="1" ht="18.75" x14ac:dyDescent="0.3">
      <c r="A72" s="689"/>
      <c r="B72" s="689"/>
      <c r="C72" s="689"/>
      <c r="D72" s="689"/>
      <c r="E72" s="363"/>
      <c r="F72" s="363"/>
      <c r="G72" s="363"/>
      <c r="H72" s="363" t="s">
        <v>956</v>
      </c>
      <c r="I72" s="363"/>
      <c r="J72" s="363"/>
      <c r="K72" s="363"/>
      <c r="L72" s="595">
        <v>162000</v>
      </c>
      <c r="M72" s="569">
        <v>101</v>
      </c>
      <c r="N72" s="363" t="s">
        <v>935</v>
      </c>
      <c r="O72" s="695">
        <f t="shared" si="0"/>
        <v>162000</v>
      </c>
      <c r="P72" s="363" t="s">
        <v>936</v>
      </c>
      <c r="Q72" s="363"/>
    </row>
    <row r="73" spans="1:17" s="186" customFormat="1" ht="18.75" x14ac:dyDescent="0.3">
      <c r="A73" s="689"/>
      <c r="B73" s="689"/>
      <c r="C73" s="689"/>
      <c r="D73" s="689"/>
      <c r="E73" s="363"/>
      <c r="F73" s="363"/>
      <c r="G73" s="363"/>
      <c r="H73" s="363" t="s">
        <v>957</v>
      </c>
      <c r="I73" s="363"/>
      <c r="J73" s="363" t="s">
        <v>958</v>
      </c>
      <c r="K73" s="363"/>
      <c r="L73" s="595">
        <v>30000</v>
      </c>
      <c r="M73" s="569">
        <v>101</v>
      </c>
      <c r="N73" s="601">
        <v>23071</v>
      </c>
      <c r="O73" s="695">
        <f t="shared" si="0"/>
        <v>30000</v>
      </c>
      <c r="P73" s="363" t="s">
        <v>936</v>
      </c>
      <c r="Q73" s="363"/>
    </row>
    <row r="74" spans="1:17" s="186" customFormat="1" ht="18.75" x14ac:dyDescent="0.3">
      <c r="A74" s="689"/>
      <c r="B74" s="689"/>
      <c r="C74" s="689"/>
      <c r="D74" s="689"/>
      <c r="E74" s="363"/>
      <c r="F74" s="363"/>
      <c r="G74" s="363"/>
      <c r="H74" s="363" t="s">
        <v>959</v>
      </c>
      <c r="I74" s="363"/>
      <c r="J74" s="363"/>
      <c r="K74" s="363"/>
      <c r="L74" s="595">
        <v>200000</v>
      </c>
      <c r="M74" s="569">
        <v>101</v>
      </c>
      <c r="N74" s="363" t="s">
        <v>935</v>
      </c>
      <c r="O74" s="695">
        <f t="shared" si="0"/>
        <v>200000</v>
      </c>
      <c r="P74" s="363" t="s">
        <v>936</v>
      </c>
      <c r="Q74" s="363"/>
    </row>
    <row r="75" spans="1:17" s="181" customFormat="1" ht="18.75" x14ac:dyDescent="0.3">
      <c r="A75" s="689"/>
      <c r="B75" s="689"/>
      <c r="C75" s="689"/>
      <c r="D75" s="689"/>
      <c r="E75" s="363"/>
      <c r="F75" s="363"/>
      <c r="G75" s="363"/>
      <c r="H75" s="363"/>
      <c r="I75" s="363"/>
      <c r="J75" s="363"/>
      <c r="K75" s="363"/>
      <c r="L75" s="596">
        <v>100000</v>
      </c>
      <c r="M75" s="597">
        <v>300</v>
      </c>
      <c r="N75" s="363"/>
      <c r="O75" s="695">
        <f t="shared" si="0"/>
        <v>100000</v>
      </c>
      <c r="P75" s="363" t="s">
        <v>936</v>
      </c>
      <c r="Q75" s="363"/>
    </row>
    <row r="76" spans="1:17" s="186" customFormat="1" ht="18.75" x14ac:dyDescent="0.3">
      <c r="A76" s="689"/>
      <c r="B76" s="689"/>
      <c r="C76" s="689"/>
      <c r="D76" s="689"/>
      <c r="E76" s="363"/>
      <c r="F76" s="363"/>
      <c r="G76" s="363"/>
      <c r="H76" s="363" t="s">
        <v>960</v>
      </c>
      <c r="I76" s="363" t="s">
        <v>961</v>
      </c>
      <c r="J76" s="363" t="s">
        <v>962</v>
      </c>
      <c r="K76" s="363"/>
      <c r="L76" s="595">
        <v>200000</v>
      </c>
      <c r="M76" s="569">
        <v>101</v>
      </c>
      <c r="N76" s="363" t="s">
        <v>935</v>
      </c>
      <c r="O76" s="695">
        <f t="shared" si="0"/>
        <v>200000</v>
      </c>
      <c r="P76" s="363" t="s">
        <v>963</v>
      </c>
      <c r="Q76" s="363"/>
    </row>
    <row r="77" spans="1:17" s="181" customFormat="1" ht="18.75" x14ac:dyDescent="0.3">
      <c r="A77" s="689"/>
      <c r="B77" s="689"/>
      <c r="C77" s="689"/>
      <c r="D77" s="689"/>
      <c r="E77" s="363"/>
      <c r="F77" s="363"/>
      <c r="G77" s="363"/>
      <c r="H77" s="363"/>
      <c r="I77" s="363"/>
      <c r="J77" s="363"/>
      <c r="K77" s="363"/>
      <c r="L77" s="596">
        <v>200000</v>
      </c>
      <c r="M77" s="597">
        <v>300</v>
      </c>
      <c r="N77" s="363" t="s">
        <v>935</v>
      </c>
      <c r="O77" s="695">
        <f t="shared" si="0"/>
        <v>200000</v>
      </c>
      <c r="P77" s="363" t="s">
        <v>963</v>
      </c>
      <c r="Q77" s="363"/>
    </row>
    <row r="78" spans="1:17" s="181" customFormat="1" ht="18.75" x14ac:dyDescent="0.3">
      <c r="A78" s="689"/>
      <c r="B78" s="689"/>
      <c r="C78" s="689"/>
      <c r="D78" s="689"/>
      <c r="E78" s="363"/>
      <c r="F78" s="363"/>
      <c r="G78" s="363"/>
      <c r="H78" s="363" t="s">
        <v>964</v>
      </c>
      <c r="I78" s="363"/>
      <c r="J78" s="363"/>
      <c r="K78" s="363"/>
      <c r="L78" s="595"/>
      <c r="M78" s="569"/>
      <c r="N78" s="363"/>
      <c r="O78" s="695"/>
      <c r="P78" s="363"/>
      <c r="Q78" s="363"/>
    </row>
    <row r="79" spans="1:17" s="1" customFormat="1" ht="18.75" x14ac:dyDescent="0.3">
      <c r="A79" s="689"/>
      <c r="B79" s="689"/>
      <c r="C79" s="689"/>
      <c r="D79" s="689"/>
      <c r="E79" s="363"/>
      <c r="F79" s="363"/>
      <c r="G79" s="363"/>
      <c r="H79" s="363" t="s">
        <v>965</v>
      </c>
      <c r="I79" s="363"/>
      <c r="J79" s="363"/>
      <c r="K79" s="363"/>
      <c r="L79" s="595">
        <v>700000</v>
      </c>
      <c r="M79" s="569">
        <v>101</v>
      </c>
      <c r="N79" s="363" t="s">
        <v>935</v>
      </c>
      <c r="O79" s="695">
        <f t="shared" ref="O79:O90" si="1">L79</f>
        <v>700000</v>
      </c>
      <c r="P79" s="363" t="s">
        <v>963</v>
      </c>
      <c r="Q79" s="363"/>
    </row>
    <row r="80" spans="1:17" s="1" customFormat="1" ht="18.75" x14ac:dyDescent="0.3">
      <c r="A80" s="689"/>
      <c r="B80" s="689"/>
      <c r="C80" s="689"/>
      <c r="D80" s="689"/>
      <c r="E80" s="363"/>
      <c r="F80" s="363"/>
      <c r="G80" s="363"/>
      <c r="H80" s="363" t="s">
        <v>966</v>
      </c>
      <c r="I80" s="363"/>
      <c r="J80" s="363"/>
      <c r="K80" s="363"/>
      <c r="L80" s="595">
        <v>100000</v>
      </c>
      <c r="M80" s="569">
        <v>101</v>
      </c>
      <c r="N80" s="363" t="s">
        <v>935</v>
      </c>
      <c r="O80" s="695">
        <f t="shared" si="1"/>
        <v>100000</v>
      </c>
      <c r="P80" s="363" t="s">
        <v>963</v>
      </c>
      <c r="Q80" s="363"/>
    </row>
    <row r="81" spans="1:17" s="1" customFormat="1" ht="18.75" x14ac:dyDescent="0.3">
      <c r="A81" s="689"/>
      <c r="B81" s="689"/>
      <c r="C81" s="689"/>
      <c r="D81" s="689"/>
      <c r="E81" s="363"/>
      <c r="F81" s="363"/>
      <c r="G81" s="363"/>
      <c r="H81" s="363" t="s">
        <v>967</v>
      </c>
      <c r="I81" s="363"/>
      <c r="J81" s="363"/>
      <c r="K81" s="363"/>
      <c r="L81" s="595">
        <v>40000</v>
      </c>
      <c r="M81" s="569">
        <v>101</v>
      </c>
      <c r="N81" s="363" t="s">
        <v>935</v>
      </c>
      <c r="O81" s="695">
        <f t="shared" si="1"/>
        <v>40000</v>
      </c>
      <c r="P81" s="363" t="s">
        <v>963</v>
      </c>
      <c r="Q81" s="363"/>
    </row>
    <row r="82" spans="1:17" s="1" customFormat="1" ht="18.75" x14ac:dyDescent="0.3">
      <c r="A82" s="689"/>
      <c r="B82" s="689"/>
      <c r="C82" s="689"/>
      <c r="D82" s="689"/>
      <c r="E82" s="363"/>
      <c r="F82" s="363"/>
      <c r="G82" s="363"/>
      <c r="H82" s="363" t="s">
        <v>968</v>
      </c>
      <c r="I82" s="363"/>
      <c r="J82" s="363"/>
      <c r="K82" s="363"/>
      <c r="L82" s="595">
        <v>180000</v>
      </c>
      <c r="M82" s="569">
        <v>101</v>
      </c>
      <c r="N82" s="363" t="s">
        <v>935</v>
      </c>
      <c r="O82" s="695">
        <f t="shared" si="1"/>
        <v>180000</v>
      </c>
      <c r="P82" s="363" t="s">
        <v>963</v>
      </c>
      <c r="Q82" s="363"/>
    </row>
    <row r="83" spans="1:17" s="1" customFormat="1" ht="37.5" x14ac:dyDescent="0.3">
      <c r="A83" s="689"/>
      <c r="B83" s="689"/>
      <c r="C83" s="689"/>
      <c r="D83" s="689"/>
      <c r="E83" s="363"/>
      <c r="F83" s="363"/>
      <c r="G83" s="363"/>
      <c r="H83" s="363" t="s">
        <v>969</v>
      </c>
      <c r="I83" s="363"/>
      <c r="J83" s="363"/>
      <c r="K83" s="363"/>
      <c r="L83" s="595">
        <v>131000</v>
      </c>
      <c r="M83" s="569">
        <v>101</v>
      </c>
      <c r="N83" s="363" t="s">
        <v>935</v>
      </c>
      <c r="O83" s="695">
        <f t="shared" si="1"/>
        <v>131000</v>
      </c>
      <c r="P83" s="363" t="s">
        <v>970</v>
      </c>
      <c r="Q83" s="363"/>
    </row>
    <row r="84" spans="1:17" s="1" customFormat="1" ht="37.5" x14ac:dyDescent="0.3">
      <c r="A84" s="689"/>
      <c r="B84" s="689"/>
      <c r="C84" s="689"/>
      <c r="D84" s="689"/>
      <c r="E84" s="363"/>
      <c r="F84" s="363"/>
      <c r="G84" s="363"/>
      <c r="H84" s="363" t="s">
        <v>971</v>
      </c>
      <c r="I84" s="363" t="s">
        <v>961</v>
      </c>
      <c r="J84" s="363"/>
      <c r="K84" s="363"/>
      <c r="L84" s="595">
        <v>37260</v>
      </c>
      <c r="M84" s="569">
        <v>101</v>
      </c>
      <c r="N84" s="363" t="s">
        <v>935</v>
      </c>
      <c r="O84" s="695">
        <f t="shared" si="1"/>
        <v>37260</v>
      </c>
      <c r="P84" s="363" t="s">
        <v>972</v>
      </c>
      <c r="Q84" s="363"/>
    </row>
    <row r="85" spans="1:17" s="1" customFormat="1" ht="18.75" x14ac:dyDescent="0.3">
      <c r="A85" s="690"/>
      <c r="B85" s="690"/>
      <c r="C85" s="690"/>
      <c r="D85" s="690"/>
      <c r="E85" s="364"/>
      <c r="F85" s="364"/>
      <c r="G85" s="364"/>
      <c r="H85" s="365" t="s">
        <v>973</v>
      </c>
      <c r="I85" s="364"/>
      <c r="J85" s="364"/>
      <c r="K85" s="364"/>
      <c r="L85" s="598">
        <v>41986.8</v>
      </c>
      <c r="M85" s="599">
        <v>101</v>
      </c>
      <c r="N85" s="365" t="s">
        <v>935</v>
      </c>
      <c r="O85" s="696">
        <f t="shared" si="1"/>
        <v>41986.8</v>
      </c>
      <c r="P85" s="363" t="s">
        <v>974</v>
      </c>
      <c r="Q85" s="364"/>
    </row>
    <row r="86" spans="1:17" s="1" customFormat="1" ht="18.75" x14ac:dyDescent="0.3">
      <c r="A86" s="690"/>
      <c r="B86" s="690"/>
      <c r="C86" s="690"/>
      <c r="D86" s="690"/>
      <c r="E86" s="364"/>
      <c r="F86" s="364"/>
      <c r="G86" s="364"/>
      <c r="H86" s="365" t="s">
        <v>975</v>
      </c>
      <c r="I86" s="364"/>
      <c r="J86" s="364"/>
      <c r="K86" s="364"/>
      <c r="L86" s="598">
        <v>44940</v>
      </c>
      <c r="M86" s="599">
        <v>101</v>
      </c>
      <c r="N86" s="365" t="s">
        <v>935</v>
      </c>
      <c r="O86" s="696">
        <f t="shared" si="1"/>
        <v>44940</v>
      </c>
      <c r="P86" s="363" t="s">
        <v>974</v>
      </c>
      <c r="Q86" s="364"/>
    </row>
    <row r="87" spans="1:17" s="1" customFormat="1" ht="37.5" x14ac:dyDescent="0.3">
      <c r="A87" s="689"/>
      <c r="B87" s="689"/>
      <c r="C87" s="689"/>
      <c r="D87" s="689"/>
      <c r="E87" s="363"/>
      <c r="F87" s="363"/>
      <c r="G87" s="363"/>
      <c r="H87" s="363" t="s">
        <v>976</v>
      </c>
      <c r="I87" s="363" t="s">
        <v>977</v>
      </c>
      <c r="J87" s="363"/>
      <c r="K87" s="363"/>
      <c r="L87" s="595">
        <v>100000</v>
      </c>
      <c r="M87" s="569">
        <v>101</v>
      </c>
      <c r="N87" s="363" t="s">
        <v>935</v>
      </c>
      <c r="O87" s="695">
        <f t="shared" si="1"/>
        <v>100000</v>
      </c>
      <c r="P87" s="363" t="s">
        <v>963</v>
      </c>
      <c r="Q87" s="363"/>
    </row>
    <row r="88" spans="1:17" s="1" customFormat="1" ht="18.75" x14ac:dyDescent="0.3">
      <c r="A88" s="690"/>
      <c r="B88" s="690"/>
      <c r="C88" s="690"/>
      <c r="D88" s="690"/>
      <c r="E88" s="364"/>
      <c r="F88" s="364"/>
      <c r="G88" s="364"/>
      <c r="H88" s="364"/>
      <c r="I88" s="364"/>
      <c r="J88" s="364"/>
      <c r="K88" s="364"/>
      <c r="L88" s="596">
        <v>100000</v>
      </c>
      <c r="M88" s="597">
        <v>300</v>
      </c>
      <c r="N88" s="364" t="s">
        <v>935</v>
      </c>
      <c r="O88" s="697">
        <f t="shared" si="1"/>
        <v>100000</v>
      </c>
      <c r="P88" s="363" t="s">
        <v>963</v>
      </c>
      <c r="Q88" s="364"/>
    </row>
    <row r="89" spans="1:17" s="1" customFormat="1" ht="18.75" x14ac:dyDescent="0.3">
      <c r="A89" s="689"/>
      <c r="B89" s="689"/>
      <c r="C89" s="689"/>
      <c r="D89" s="689"/>
      <c r="E89" s="363"/>
      <c r="F89" s="363"/>
      <c r="G89" s="363"/>
      <c r="H89" s="365" t="s">
        <v>978</v>
      </c>
      <c r="I89" s="363"/>
      <c r="J89" s="363"/>
      <c r="K89" s="363"/>
      <c r="L89" s="596">
        <v>500000</v>
      </c>
      <c r="M89" s="597">
        <v>300</v>
      </c>
      <c r="N89" s="601">
        <v>23316</v>
      </c>
      <c r="O89" s="695">
        <f t="shared" si="1"/>
        <v>500000</v>
      </c>
      <c r="P89" s="363" t="s">
        <v>936</v>
      </c>
      <c r="Q89" s="363"/>
    </row>
    <row r="90" spans="1:17" s="1" customFormat="1" ht="18.75" x14ac:dyDescent="0.3">
      <c r="A90" s="689"/>
      <c r="B90" s="689"/>
      <c r="C90" s="689"/>
      <c r="D90" s="689"/>
      <c r="E90" s="363"/>
      <c r="F90" s="363"/>
      <c r="G90" s="363"/>
      <c r="H90" s="365" t="s">
        <v>979</v>
      </c>
      <c r="I90" s="363"/>
      <c r="J90" s="363"/>
      <c r="K90" s="363"/>
      <c r="L90" s="596">
        <v>214000</v>
      </c>
      <c r="M90" s="597">
        <v>300</v>
      </c>
      <c r="N90" s="601">
        <v>23316</v>
      </c>
      <c r="O90" s="695">
        <f t="shared" si="1"/>
        <v>214000</v>
      </c>
      <c r="P90" s="363" t="s">
        <v>936</v>
      </c>
      <c r="Q90" s="363"/>
    </row>
    <row r="91" spans="1:17" s="1" customFormat="1" ht="131.25" x14ac:dyDescent="0.2">
      <c r="A91" s="331">
        <v>3</v>
      </c>
      <c r="B91" s="324"/>
      <c r="C91" s="324"/>
      <c r="D91" s="324"/>
      <c r="E91" s="166" t="s">
        <v>1967</v>
      </c>
      <c r="F91" s="166" t="s">
        <v>989</v>
      </c>
      <c r="G91" s="166" t="s">
        <v>990</v>
      </c>
      <c r="H91" s="166"/>
      <c r="I91" s="166"/>
      <c r="J91" s="166"/>
      <c r="K91" s="166" t="s">
        <v>1768</v>
      </c>
      <c r="L91" s="336">
        <f>L92</f>
        <v>10200</v>
      </c>
      <c r="M91" s="166">
        <v>101</v>
      </c>
      <c r="N91" s="166"/>
      <c r="O91" s="336"/>
      <c r="P91" s="166" t="s">
        <v>994</v>
      </c>
      <c r="Q91" s="166" t="s">
        <v>987</v>
      </c>
    </row>
    <row r="92" spans="1:17" s="1" customFormat="1" ht="126" x14ac:dyDescent="0.2">
      <c r="A92" s="23"/>
      <c r="B92" s="23"/>
      <c r="C92" s="23"/>
      <c r="D92" s="23"/>
      <c r="E92" s="3"/>
      <c r="F92" s="3"/>
      <c r="G92" s="3"/>
      <c r="H92" s="3" t="s">
        <v>2459</v>
      </c>
      <c r="I92" s="3" t="s">
        <v>2460</v>
      </c>
      <c r="J92" s="134" t="s">
        <v>2461</v>
      </c>
      <c r="K92" s="3" t="s">
        <v>991</v>
      </c>
      <c r="L92" s="277">
        <v>10200</v>
      </c>
      <c r="M92" s="3" t="s">
        <v>992</v>
      </c>
      <c r="N92" s="3" t="s">
        <v>993</v>
      </c>
      <c r="O92" s="277" t="s">
        <v>2462</v>
      </c>
      <c r="P92" s="3"/>
      <c r="Q92" s="3"/>
    </row>
    <row r="93" spans="1:17" s="1" customFormat="1" ht="56.25" x14ac:dyDescent="0.2">
      <c r="A93" s="23"/>
      <c r="B93" s="23"/>
      <c r="C93" s="23"/>
      <c r="D93" s="23"/>
      <c r="E93" s="3"/>
      <c r="F93" s="3"/>
      <c r="G93" s="3" t="s">
        <v>87</v>
      </c>
      <c r="H93" s="3"/>
      <c r="I93" s="3"/>
      <c r="J93" s="3"/>
      <c r="K93" s="3" t="s">
        <v>995</v>
      </c>
      <c r="L93" s="277"/>
      <c r="M93" s="49">
        <v>101</v>
      </c>
      <c r="N93" s="3"/>
      <c r="O93" s="277" t="s">
        <v>87</v>
      </c>
      <c r="P93" s="3"/>
      <c r="Q93" s="3"/>
    </row>
    <row r="94" spans="1:17" s="1" customFormat="1" ht="112.5" x14ac:dyDescent="0.2">
      <c r="A94" s="324">
        <v>3</v>
      </c>
      <c r="B94" s="324"/>
      <c r="C94" s="324"/>
      <c r="D94" s="324"/>
      <c r="E94" s="166" t="s">
        <v>1306</v>
      </c>
      <c r="F94" s="166" t="s">
        <v>1307</v>
      </c>
      <c r="G94" s="166" t="s">
        <v>1308</v>
      </c>
      <c r="H94" s="166"/>
      <c r="I94" s="166"/>
      <c r="J94" s="166"/>
      <c r="K94" s="166" t="s">
        <v>1768</v>
      </c>
      <c r="L94" s="334">
        <f>L95</f>
        <v>4600</v>
      </c>
      <c r="M94" s="166">
        <v>101</v>
      </c>
      <c r="N94" s="166" t="s">
        <v>1311</v>
      </c>
      <c r="O94" s="336">
        <v>4600</v>
      </c>
      <c r="P94" s="166" t="s">
        <v>2463</v>
      </c>
      <c r="Q94" s="166" t="s">
        <v>1286</v>
      </c>
    </row>
    <row r="95" spans="1:17" s="1" customFormat="1" ht="189.75" customHeight="1" x14ac:dyDescent="0.2">
      <c r="A95" s="183"/>
      <c r="B95" s="183"/>
      <c r="C95" s="183"/>
      <c r="D95" s="183"/>
      <c r="E95" s="241"/>
      <c r="F95" s="241"/>
      <c r="G95" s="241"/>
      <c r="H95" s="241" t="s">
        <v>1309</v>
      </c>
      <c r="I95" s="241" t="s">
        <v>773</v>
      </c>
      <c r="J95" s="241">
        <v>10</v>
      </c>
      <c r="K95" s="241" t="s">
        <v>1310</v>
      </c>
      <c r="L95" s="184">
        <v>4600</v>
      </c>
      <c r="M95" s="241"/>
      <c r="N95" s="241"/>
      <c r="O95" s="302"/>
      <c r="P95" s="241"/>
      <c r="Q95" s="241"/>
    </row>
    <row r="96" spans="1:17" s="1" customFormat="1" ht="112.5" x14ac:dyDescent="0.2">
      <c r="A96" s="324">
        <v>3</v>
      </c>
      <c r="B96" s="324"/>
      <c r="C96" s="324"/>
      <c r="D96" s="324"/>
      <c r="E96" s="166" t="s">
        <v>1313</v>
      </c>
      <c r="F96" s="166" t="s">
        <v>1314</v>
      </c>
      <c r="G96" s="166" t="s">
        <v>1315</v>
      </c>
      <c r="H96" s="166"/>
      <c r="I96" s="166"/>
      <c r="J96" s="166"/>
      <c r="K96" s="166" t="s">
        <v>1768</v>
      </c>
      <c r="L96" s="334">
        <f>L97</f>
        <v>4600</v>
      </c>
      <c r="M96" s="166">
        <v>101</v>
      </c>
      <c r="N96" s="166"/>
      <c r="O96" s="336"/>
      <c r="P96" s="166" t="s">
        <v>2463</v>
      </c>
      <c r="Q96" s="166" t="s">
        <v>1286</v>
      </c>
    </row>
    <row r="97" spans="1:17" s="1" customFormat="1" ht="187.5" x14ac:dyDescent="0.2">
      <c r="A97" s="183"/>
      <c r="B97" s="183"/>
      <c r="C97" s="183"/>
      <c r="D97" s="183"/>
      <c r="E97" s="241"/>
      <c r="F97" s="241"/>
      <c r="G97" s="241"/>
      <c r="H97" s="241" t="s">
        <v>1316</v>
      </c>
      <c r="I97" s="241" t="s">
        <v>773</v>
      </c>
      <c r="J97" s="241">
        <v>10</v>
      </c>
      <c r="K97" s="241" t="s">
        <v>1317</v>
      </c>
      <c r="L97" s="184">
        <v>4600</v>
      </c>
      <c r="M97" s="241">
        <v>101</v>
      </c>
      <c r="N97" s="241" t="s">
        <v>1311</v>
      </c>
      <c r="O97" s="302">
        <v>4600</v>
      </c>
      <c r="P97" s="241"/>
      <c r="Q97" s="241"/>
    </row>
    <row r="98" spans="1:17" s="1" customFormat="1" ht="93.75" x14ac:dyDescent="0.2">
      <c r="A98" s="324">
        <v>3</v>
      </c>
      <c r="B98" s="324"/>
      <c r="C98" s="324"/>
      <c r="D98" s="324"/>
      <c r="E98" s="166" t="s">
        <v>1318</v>
      </c>
      <c r="F98" s="166" t="s">
        <v>1319</v>
      </c>
      <c r="G98" s="166" t="s">
        <v>1320</v>
      </c>
      <c r="H98" s="166"/>
      <c r="I98" s="166"/>
      <c r="J98" s="166"/>
      <c r="K98" s="166" t="s">
        <v>1768</v>
      </c>
      <c r="L98" s="334">
        <f>L99</f>
        <v>12500</v>
      </c>
      <c r="M98" s="166">
        <v>101</v>
      </c>
      <c r="N98" s="166"/>
      <c r="O98" s="336"/>
      <c r="P98" s="166" t="s">
        <v>1312</v>
      </c>
      <c r="Q98" s="166" t="s">
        <v>1286</v>
      </c>
    </row>
    <row r="99" spans="1:17" s="200" customFormat="1" ht="207" customHeight="1" x14ac:dyDescent="0.3">
      <c r="A99" s="183"/>
      <c r="B99" s="183"/>
      <c r="C99" s="183"/>
      <c r="D99" s="183"/>
      <c r="E99" s="241"/>
      <c r="F99" s="241"/>
      <c r="G99" s="241"/>
      <c r="H99" s="241" t="s">
        <v>1321</v>
      </c>
      <c r="I99" s="241" t="s">
        <v>773</v>
      </c>
      <c r="J99" s="241">
        <v>35</v>
      </c>
      <c r="K99" s="241" t="s">
        <v>1322</v>
      </c>
      <c r="L99" s="184">
        <v>12500</v>
      </c>
      <c r="M99" s="241">
        <v>101</v>
      </c>
      <c r="N99" s="241" t="s">
        <v>1311</v>
      </c>
      <c r="O99" s="302">
        <v>12500</v>
      </c>
      <c r="P99" s="241"/>
      <c r="Q99" s="241"/>
    </row>
    <row r="100" spans="1:17" s="1" customFormat="1" ht="75" x14ac:dyDescent="0.2">
      <c r="A100" s="324">
        <v>3</v>
      </c>
      <c r="B100" s="324"/>
      <c r="C100" s="324"/>
      <c r="D100" s="324"/>
      <c r="E100" s="166" t="s">
        <v>1323</v>
      </c>
      <c r="F100" s="166" t="s">
        <v>1324</v>
      </c>
      <c r="G100" s="166" t="s">
        <v>1325</v>
      </c>
      <c r="H100" s="166"/>
      <c r="I100" s="166"/>
      <c r="J100" s="166"/>
      <c r="K100" s="166" t="s">
        <v>1768</v>
      </c>
      <c r="L100" s="334">
        <f>L101</f>
        <v>1000</v>
      </c>
      <c r="M100" s="166">
        <v>101</v>
      </c>
      <c r="N100" s="166"/>
      <c r="O100" s="336"/>
      <c r="P100" s="166" t="s">
        <v>1312</v>
      </c>
      <c r="Q100" s="166" t="s">
        <v>1286</v>
      </c>
    </row>
    <row r="101" spans="1:17" s="1" customFormat="1" ht="75" x14ac:dyDescent="0.2">
      <c r="A101" s="183"/>
      <c r="B101" s="183"/>
      <c r="C101" s="183"/>
      <c r="D101" s="183"/>
      <c r="E101" s="241"/>
      <c r="F101" s="241"/>
      <c r="G101" s="241"/>
      <c r="H101" s="241" t="s">
        <v>1326</v>
      </c>
      <c r="I101" s="241" t="s">
        <v>773</v>
      </c>
      <c r="J101" s="241">
        <v>10</v>
      </c>
      <c r="K101" s="241" t="s">
        <v>1327</v>
      </c>
      <c r="L101" s="184">
        <v>1000</v>
      </c>
      <c r="M101" s="241">
        <v>101</v>
      </c>
      <c r="N101" s="241" t="s">
        <v>1311</v>
      </c>
      <c r="O101" s="302">
        <v>1000</v>
      </c>
      <c r="P101" s="241"/>
      <c r="Q101" s="241"/>
    </row>
    <row r="102" spans="1:17" s="1" customFormat="1" ht="93.75" x14ac:dyDescent="0.2">
      <c r="A102" s="324">
        <v>3</v>
      </c>
      <c r="B102" s="324"/>
      <c r="C102" s="324"/>
      <c r="D102" s="324"/>
      <c r="E102" s="166" t="s">
        <v>1328</v>
      </c>
      <c r="F102" s="166" t="s">
        <v>1329</v>
      </c>
      <c r="G102" s="327" t="s">
        <v>1330</v>
      </c>
      <c r="H102" s="166"/>
      <c r="I102" s="166"/>
      <c r="J102" s="166"/>
      <c r="K102" s="166" t="s">
        <v>1768</v>
      </c>
      <c r="L102" s="334">
        <f>L103</f>
        <v>5000</v>
      </c>
      <c r="M102" s="166">
        <v>101</v>
      </c>
      <c r="N102" s="166"/>
      <c r="O102" s="336"/>
      <c r="P102" s="166" t="s">
        <v>1312</v>
      </c>
      <c r="Q102" s="166" t="s">
        <v>1286</v>
      </c>
    </row>
    <row r="103" spans="1:17" s="1" customFormat="1" ht="93.75" x14ac:dyDescent="0.2">
      <c r="A103" s="183"/>
      <c r="B103" s="183"/>
      <c r="C103" s="183"/>
      <c r="D103" s="183"/>
      <c r="E103" s="241"/>
      <c r="F103" s="241"/>
      <c r="G103" s="241"/>
      <c r="H103" s="241" t="s">
        <v>1331</v>
      </c>
      <c r="I103" s="241" t="s">
        <v>773</v>
      </c>
      <c r="J103" s="241">
        <v>50</v>
      </c>
      <c r="K103" s="241" t="s">
        <v>1332</v>
      </c>
      <c r="L103" s="184">
        <v>5000</v>
      </c>
      <c r="M103" s="241">
        <v>101</v>
      </c>
      <c r="N103" s="241" t="s">
        <v>1311</v>
      </c>
      <c r="O103" s="302">
        <v>5000</v>
      </c>
      <c r="P103" s="241"/>
      <c r="Q103" s="241"/>
    </row>
    <row r="104" spans="1:17" s="1" customFormat="1" ht="112.5" x14ac:dyDescent="0.2">
      <c r="A104" s="324">
        <v>3</v>
      </c>
      <c r="B104" s="324"/>
      <c r="C104" s="324"/>
      <c r="D104" s="324"/>
      <c r="E104" s="166" t="s">
        <v>1333</v>
      </c>
      <c r="F104" s="166" t="s">
        <v>1334</v>
      </c>
      <c r="G104" s="166" t="s">
        <v>1335</v>
      </c>
      <c r="H104" s="166"/>
      <c r="I104" s="166"/>
      <c r="J104" s="166"/>
      <c r="K104" s="166" t="s">
        <v>1768</v>
      </c>
      <c r="L104" s="334">
        <f>L105</f>
        <v>3600</v>
      </c>
      <c r="M104" s="166">
        <v>101</v>
      </c>
      <c r="N104" s="166"/>
      <c r="O104" s="336"/>
      <c r="P104" s="166" t="s">
        <v>1312</v>
      </c>
      <c r="Q104" s="166" t="s">
        <v>1286</v>
      </c>
    </row>
    <row r="105" spans="1:17" s="1" customFormat="1" ht="206.25" x14ac:dyDescent="0.2">
      <c r="A105" s="183"/>
      <c r="B105" s="183"/>
      <c r="C105" s="183"/>
      <c r="D105" s="183"/>
      <c r="E105" s="241"/>
      <c r="F105" s="241"/>
      <c r="G105" s="241"/>
      <c r="H105" s="241" t="s">
        <v>1336</v>
      </c>
      <c r="I105" s="241" t="s">
        <v>2464</v>
      </c>
      <c r="J105" s="193">
        <v>144</v>
      </c>
      <c r="K105" s="241" t="s">
        <v>1337</v>
      </c>
      <c r="L105" s="184">
        <v>3600</v>
      </c>
      <c r="M105" s="241">
        <v>101</v>
      </c>
      <c r="N105" s="241" t="s">
        <v>1311</v>
      </c>
      <c r="O105" s="302">
        <v>3600</v>
      </c>
      <c r="P105" s="241"/>
      <c r="Q105" s="241"/>
    </row>
    <row r="106" spans="1:17" s="22" customFormat="1" ht="131.25" x14ac:dyDescent="0.2">
      <c r="A106" s="324">
        <v>3</v>
      </c>
      <c r="B106" s="324"/>
      <c r="C106" s="324"/>
      <c r="D106" s="324"/>
      <c r="E106" s="166" t="s">
        <v>1338</v>
      </c>
      <c r="F106" s="166" t="s">
        <v>1339</v>
      </c>
      <c r="G106" s="166" t="s">
        <v>1340</v>
      </c>
      <c r="H106" s="166"/>
      <c r="I106" s="166"/>
      <c r="J106" s="166"/>
      <c r="K106" s="166" t="s">
        <v>1768</v>
      </c>
      <c r="L106" s="334">
        <f>L107</f>
        <v>4800</v>
      </c>
      <c r="M106" s="166">
        <v>101</v>
      </c>
      <c r="N106" s="166"/>
      <c r="O106" s="336"/>
      <c r="P106" s="166" t="s">
        <v>1312</v>
      </c>
      <c r="Q106" s="166" t="s">
        <v>1286</v>
      </c>
    </row>
    <row r="107" spans="1:17" s="1" customFormat="1" ht="112.5" x14ac:dyDescent="0.2">
      <c r="A107" s="183"/>
      <c r="B107" s="183"/>
      <c r="C107" s="183"/>
      <c r="D107" s="183"/>
      <c r="E107" s="241"/>
      <c r="F107" s="241"/>
      <c r="G107" s="241"/>
      <c r="H107" s="241" t="s">
        <v>1341</v>
      </c>
      <c r="I107" s="241" t="s">
        <v>773</v>
      </c>
      <c r="J107" s="241">
        <v>48</v>
      </c>
      <c r="K107" s="241" t="s">
        <v>1342</v>
      </c>
      <c r="L107" s="184">
        <v>4800</v>
      </c>
      <c r="M107" s="241">
        <v>101</v>
      </c>
      <c r="N107" s="241" t="s">
        <v>1311</v>
      </c>
      <c r="O107" s="302">
        <v>4800</v>
      </c>
      <c r="P107" s="241"/>
      <c r="Q107" s="241"/>
    </row>
    <row r="108" spans="1:17" s="22" customFormat="1" ht="126" x14ac:dyDescent="0.2">
      <c r="A108" s="324">
        <v>3</v>
      </c>
      <c r="B108" s="324"/>
      <c r="C108" s="324"/>
      <c r="D108" s="324"/>
      <c r="E108" s="166" t="s">
        <v>1343</v>
      </c>
      <c r="F108" s="327" t="s">
        <v>1344</v>
      </c>
      <c r="G108" s="166" t="s">
        <v>1345</v>
      </c>
      <c r="H108" s="166"/>
      <c r="I108" s="166"/>
      <c r="J108" s="166"/>
      <c r="K108" s="166" t="s">
        <v>1768</v>
      </c>
      <c r="L108" s="334">
        <f>L109</f>
        <v>50000</v>
      </c>
      <c r="M108" s="166">
        <v>101</v>
      </c>
      <c r="N108" s="166" t="s">
        <v>1311</v>
      </c>
      <c r="O108" s="336">
        <v>50000</v>
      </c>
      <c r="P108" s="166" t="s">
        <v>1350</v>
      </c>
      <c r="Q108" s="166" t="s">
        <v>1286</v>
      </c>
    </row>
    <row r="109" spans="1:17" s="1" customFormat="1" ht="93.75" x14ac:dyDescent="0.2">
      <c r="A109" s="183"/>
      <c r="B109" s="183"/>
      <c r="C109" s="183"/>
      <c r="D109" s="183"/>
      <c r="E109" s="241"/>
      <c r="F109" s="241"/>
      <c r="G109" s="241"/>
      <c r="H109" s="241" t="s">
        <v>1346</v>
      </c>
      <c r="I109" s="241" t="s">
        <v>1347</v>
      </c>
      <c r="J109" s="241" t="s">
        <v>1348</v>
      </c>
      <c r="K109" s="241" t="s">
        <v>1349</v>
      </c>
      <c r="L109" s="184">
        <v>50000</v>
      </c>
      <c r="M109" s="241">
        <v>101</v>
      </c>
      <c r="N109" s="241" t="s">
        <v>1311</v>
      </c>
      <c r="O109" s="302">
        <v>50000</v>
      </c>
      <c r="P109" s="241"/>
      <c r="Q109" s="241"/>
    </row>
    <row r="110" spans="1:17" s="1" customFormat="1" ht="117.75" customHeight="1" x14ac:dyDescent="0.2">
      <c r="A110" s="324">
        <v>3</v>
      </c>
      <c r="B110" s="324"/>
      <c r="C110" s="324"/>
      <c r="D110" s="324"/>
      <c r="E110" s="166" t="s">
        <v>1941</v>
      </c>
      <c r="F110" s="166" t="s">
        <v>2273</v>
      </c>
      <c r="G110" s="166" t="s">
        <v>1943</v>
      </c>
      <c r="H110" s="166"/>
      <c r="I110" s="166"/>
      <c r="J110" s="166"/>
      <c r="K110" s="166" t="s">
        <v>1768</v>
      </c>
      <c r="L110" s="334">
        <f>L111</f>
        <v>3000</v>
      </c>
      <c r="M110" s="166">
        <v>101</v>
      </c>
      <c r="N110" s="166"/>
      <c r="O110" s="336"/>
      <c r="P110" s="166" t="s">
        <v>1305</v>
      </c>
      <c r="Q110" s="166" t="s">
        <v>1286</v>
      </c>
    </row>
    <row r="111" spans="1:17" s="1" customFormat="1" ht="262.5" customHeight="1" x14ac:dyDescent="0.3">
      <c r="A111" s="616">
        <v>0</v>
      </c>
      <c r="B111" s="616"/>
      <c r="C111" s="616"/>
      <c r="D111" s="616"/>
      <c r="E111" s="40"/>
      <c r="F111" s="40" t="s">
        <v>2274</v>
      </c>
      <c r="G111" s="40"/>
      <c r="H111" s="3" t="s">
        <v>2275</v>
      </c>
      <c r="I111" s="3" t="s">
        <v>1301</v>
      </c>
      <c r="J111" s="3">
        <v>1</v>
      </c>
      <c r="K111" s="3" t="s">
        <v>1302</v>
      </c>
      <c r="L111" s="35">
        <v>3000</v>
      </c>
      <c r="M111" s="23"/>
      <c r="N111" s="3" t="s">
        <v>1303</v>
      </c>
      <c r="O111" s="397" t="s">
        <v>1304</v>
      </c>
      <c r="P111" s="344"/>
      <c r="Q111" s="344"/>
    </row>
    <row r="112" spans="1:17" s="1" customFormat="1" ht="78.75" x14ac:dyDescent="0.2">
      <c r="A112" s="324">
        <v>3</v>
      </c>
      <c r="B112" s="324"/>
      <c r="C112" s="324"/>
      <c r="D112" s="324"/>
      <c r="E112" s="166" t="s">
        <v>1287</v>
      </c>
      <c r="F112" s="323" t="s">
        <v>1288</v>
      </c>
      <c r="G112" s="327" t="s">
        <v>1289</v>
      </c>
      <c r="H112" s="166"/>
      <c r="I112" s="166"/>
      <c r="J112" s="166"/>
      <c r="K112" s="166" t="s">
        <v>1768</v>
      </c>
      <c r="L112" s="336">
        <f>L114+L115</f>
        <v>38405</v>
      </c>
      <c r="M112" s="166">
        <v>101</v>
      </c>
      <c r="N112" s="380"/>
      <c r="O112" s="336"/>
      <c r="P112" s="166" t="s">
        <v>1285</v>
      </c>
      <c r="Q112" s="166" t="s">
        <v>1286</v>
      </c>
    </row>
    <row r="113" spans="1:17" s="181" customFormat="1" ht="78.75" x14ac:dyDescent="0.3">
      <c r="A113" s="324">
        <v>3</v>
      </c>
      <c r="B113" s="324"/>
      <c r="C113" s="324"/>
      <c r="D113" s="324"/>
      <c r="E113" s="166" t="s">
        <v>1287</v>
      </c>
      <c r="F113" s="323" t="s">
        <v>1288</v>
      </c>
      <c r="G113" s="327" t="s">
        <v>1289</v>
      </c>
      <c r="H113" s="166"/>
      <c r="I113" s="166"/>
      <c r="J113" s="166"/>
      <c r="K113" s="166" t="s">
        <v>1768</v>
      </c>
      <c r="L113" s="336">
        <f>L116</f>
        <v>20000</v>
      </c>
      <c r="M113" s="166">
        <v>102</v>
      </c>
      <c r="N113" s="380"/>
      <c r="O113" s="336"/>
      <c r="P113" s="166" t="s">
        <v>1285</v>
      </c>
      <c r="Q113" s="166" t="s">
        <v>1286</v>
      </c>
    </row>
    <row r="114" spans="1:17" s="181" customFormat="1" ht="168.75" customHeight="1" x14ac:dyDescent="0.3">
      <c r="A114" s="183"/>
      <c r="B114" s="183"/>
      <c r="C114" s="183"/>
      <c r="D114" s="183"/>
      <c r="E114" s="241" t="s">
        <v>1287</v>
      </c>
      <c r="F114" s="568" t="s">
        <v>1288</v>
      </c>
      <c r="G114" s="241" t="s">
        <v>1289</v>
      </c>
      <c r="H114" s="568" t="s">
        <v>2278</v>
      </c>
      <c r="I114" s="241" t="s">
        <v>2277</v>
      </c>
      <c r="J114" s="193" t="s">
        <v>2465</v>
      </c>
      <c r="K114" s="568" t="s">
        <v>2276</v>
      </c>
      <c r="L114" s="395">
        <v>20125</v>
      </c>
      <c r="M114" s="193">
        <v>101</v>
      </c>
      <c r="N114" s="241" t="s">
        <v>1290</v>
      </c>
      <c r="O114" s="395" t="s">
        <v>1968</v>
      </c>
      <c r="P114" s="241" t="s">
        <v>1285</v>
      </c>
      <c r="Q114" s="241" t="s">
        <v>1286</v>
      </c>
    </row>
    <row r="115" spans="1:17" s="181" customFormat="1" ht="118.5" customHeight="1" x14ac:dyDescent="0.3">
      <c r="A115" s="183"/>
      <c r="B115" s="183"/>
      <c r="C115" s="183"/>
      <c r="D115" s="183"/>
      <c r="E115" s="241"/>
      <c r="F115" s="241"/>
      <c r="G115" s="241"/>
      <c r="H115" s="241" t="s">
        <v>1969</v>
      </c>
      <c r="I115" s="241" t="s">
        <v>1970</v>
      </c>
      <c r="J115" s="193" t="s">
        <v>1971</v>
      </c>
      <c r="K115" s="568" t="s">
        <v>1972</v>
      </c>
      <c r="L115" s="395">
        <v>18280</v>
      </c>
      <c r="M115" s="193" t="s">
        <v>1973</v>
      </c>
      <c r="N115" s="241"/>
      <c r="O115" s="395">
        <v>18280</v>
      </c>
      <c r="P115" s="241"/>
      <c r="Q115" s="241"/>
    </row>
    <row r="116" spans="1:17" s="181" customFormat="1" ht="168.75" x14ac:dyDescent="0.3">
      <c r="A116" s="183"/>
      <c r="B116" s="183"/>
      <c r="C116" s="183"/>
      <c r="D116" s="183"/>
      <c r="E116" s="241"/>
      <c r="F116" s="241"/>
      <c r="G116" s="241"/>
      <c r="H116" s="241" t="s">
        <v>1974</v>
      </c>
      <c r="I116" s="241" t="s">
        <v>2280</v>
      </c>
      <c r="J116" s="193" t="s">
        <v>2466</v>
      </c>
      <c r="K116" s="568" t="s">
        <v>2279</v>
      </c>
      <c r="L116" s="395">
        <v>20000</v>
      </c>
      <c r="M116" s="193">
        <v>102</v>
      </c>
      <c r="N116" s="241"/>
      <c r="O116" s="698">
        <v>20000</v>
      </c>
      <c r="P116" s="241"/>
      <c r="Q116" s="241"/>
    </row>
    <row r="117" spans="1:17" s="181" customFormat="1" ht="94.5" x14ac:dyDescent="0.3">
      <c r="A117" s="324">
        <v>3</v>
      </c>
      <c r="B117" s="324"/>
      <c r="C117" s="324"/>
      <c r="D117" s="324"/>
      <c r="E117" s="166" t="s">
        <v>1295</v>
      </c>
      <c r="F117" s="323" t="s">
        <v>2281</v>
      </c>
      <c r="G117" s="327" t="s">
        <v>1297</v>
      </c>
      <c r="H117" s="323"/>
      <c r="I117" s="166"/>
      <c r="J117" s="166"/>
      <c r="K117" s="334" t="s">
        <v>1768</v>
      </c>
      <c r="L117" s="396">
        <v>24500</v>
      </c>
      <c r="M117" s="166">
        <v>101</v>
      </c>
      <c r="N117" s="166"/>
      <c r="O117" s="336"/>
      <c r="P117" s="166" t="s">
        <v>1285</v>
      </c>
      <c r="Q117" s="166" t="s">
        <v>1286</v>
      </c>
    </row>
    <row r="118" spans="1:17" s="181" customFormat="1" ht="130.5" customHeight="1" x14ac:dyDescent="0.3">
      <c r="A118" s="23"/>
      <c r="B118" s="23"/>
      <c r="C118" s="23"/>
      <c r="D118" s="23"/>
      <c r="E118" s="3"/>
      <c r="F118" s="290" t="s">
        <v>2282</v>
      </c>
      <c r="G118" s="3"/>
      <c r="H118" s="49" t="s">
        <v>1298</v>
      </c>
      <c r="I118" s="3" t="s">
        <v>1299</v>
      </c>
      <c r="J118" s="3" t="s">
        <v>1300</v>
      </c>
      <c r="K118" s="75" t="s">
        <v>1977</v>
      </c>
      <c r="L118" s="393">
        <v>24500</v>
      </c>
      <c r="M118" s="3">
        <v>101</v>
      </c>
      <c r="N118" s="3" t="s">
        <v>935</v>
      </c>
      <c r="O118" s="277">
        <v>24500</v>
      </c>
      <c r="P118" s="3"/>
      <c r="Q118" s="3"/>
    </row>
    <row r="119" spans="1:17" s="181" customFormat="1" ht="112.5" x14ac:dyDescent="0.3">
      <c r="A119" s="324">
        <v>3</v>
      </c>
      <c r="B119" s="324"/>
      <c r="C119" s="324"/>
      <c r="D119" s="324"/>
      <c r="E119" s="166" t="s">
        <v>1351</v>
      </c>
      <c r="F119" s="166" t="s">
        <v>1352</v>
      </c>
      <c r="G119" s="166" t="s">
        <v>1353</v>
      </c>
      <c r="H119" s="166"/>
      <c r="I119" s="166"/>
      <c r="J119" s="166"/>
      <c r="K119" s="166" t="s">
        <v>1768</v>
      </c>
      <c r="L119" s="336">
        <v>4200</v>
      </c>
      <c r="M119" s="166">
        <v>101</v>
      </c>
      <c r="N119" s="166"/>
      <c r="O119" s="336"/>
      <c r="P119" s="166" t="s">
        <v>1356</v>
      </c>
      <c r="Q119" s="166" t="s">
        <v>1286</v>
      </c>
    </row>
    <row r="120" spans="1:17" s="181" customFormat="1" ht="75" x14ac:dyDescent="0.3">
      <c r="A120" s="23"/>
      <c r="B120" s="23"/>
      <c r="C120" s="23"/>
      <c r="D120" s="23"/>
      <c r="E120" s="3"/>
      <c r="F120" s="3"/>
      <c r="G120" s="3"/>
      <c r="H120" s="3" t="s">
        <v>1346</v>
      </c>
      <c r="I120" s="3" t="s">
        <v>1354</v>
      </c>
      <c r="J120" s="3">
        <v>42</v>
      </c>
      <c r="K120" s="3" t="s">
        <v>1355</v>
      </c>
      <c r="L120" s="277">
        <v>4200</v>
      </c>
      <c r="M120" s="3">
        <v>101</v>
      </c>
      <c r="N120" s="3" t="s">
        <v>1311</v>
      </c>
      <c r="O120" s="277">
        <v>4200</v>
      </c>
      <c r="P120" s="3"/>
      <c r="Q120" s="3"/>
    </row>
    <row r="121" spans="1:17" s="181" customFormat="1" ht="173.25" x14ac:dyDescent="0.3">
      <c r="A121" s="324">
        <v>3</v>
      </c>
      <c r="B121" s="324"/>
      <c r="C121" s="324"/>
      <c r="D121" s="324"/>
      <c r="E121" s="166" t="s">
        <v>1357</v>
      </c>
      <c r="F121" s="327" t="s">
        <v>1358</v>
      </c>
      <c r="G121" s="166" t="s">
        <v>1359</v>
      </c>
      <c r="H121" s="166"/>
      <c r="I121" s="166"/>
      <c r="J121" s="166"/>
      <c r="K121" s="166" t="s">
        <v>1768</v>
      </c>
      <c r="L121" s="336">
        <v>23000</v>
      </c>
      <c r="M121" s="166">
        <v>101</v>
      </c>
      <c r="N121" s="166"/>
      <c r="O121" s="336"/>
      <c r="P121" s="166" t="s">
        <v>1356</v>
      </c>
      <c r="Q121" s="166" t="s">
        <v>1286</v>
      </c>
    </row>
    <row r="122" spans="1:17" s="181" customFormat="1" ht="75" x14ac:dyDescent="0.3">
      <c r="A122" s="23"/>
      <c r="B122" s="23"/>
      <c r="C122" s="23"/>
      <c r="D122" s="23"/>
      <c r="E122" s="3"/>
      <c r="F122" s="3"/>
      <c r="G122" s="3"/>
      <c r="H122" s="3" t="s">
        <v>1346</v>
      </c>
      <c r="I122" s="3" t="s">
        <v>1360</v>
      </c>
      <c r="J122" s="3" t="s">
        <v>1361</v>
      </c>
      <c r="K122" s="3" t="s">
        <v>1362</v>
      </c>
      <c r="L122" s="277">
        <v>23000</v>
      </c>
      <c r="M122" s="3">
        <v>101</v>
      </c>
      <c r="N122" s="3" t="s">
        <v>1311</v>
      </c>
      <c r="O122" s="277">
        <v>23000</v>
      </c>
      <c r="P122" s="3"/>
      <c r="Q122" s="3"/>
    </row>
    <row r="123" spans="1:17" s="181" customFormat="1" ht="112.5" x14ac:dyDescent="0.3">
      <c r="A123" s="324">
        <v>3</v>
      </c>
      <c r="B123" s="324"/>
      <c r="C123" s="324"/>
      <c r="D123" s="324"/>
      <c r="E123" s="327" t="s">
        <v>1363</v>
      </c>
      <c r="F123" s="166" t="s">
        <v>1364</v>
      </c>
      <c r="G123" s="166" t="s">
        <v>1365</v>
      </c>
      <c r="H123" s="166"/>
      <c r="I123" s="166"/>
      <c r="J123" s="166"/>
      <c r="K123" s="166" t="s">
        <v>1768</v>
      </c>
      <c r="L123" s="394">
        <v>31300</v>
      </c>
      <c r="M123" s="166">
        <v>101</v>
      </c>
      <c r="N123" s="166"/>
      <c r="O123" s="336"/>
      <c r="P123" s="166" t="s">
        <v>1369</v>
      </c>
      <c r="Q123" s="166" t="s">
        <v>1286</v>
      </c>
    </row>
    <row r="124" spans="1:17" s="200" customFormat="1" ht="230.25" customHeight="1" x14ac:dyDescent="0.3">
      <c r="A124" s="23"/>
      <c r="B124" s="23"/>
      <c r="C124" s="23"/>
      <c r="D124" s="23"/>
      <c r="E124" s="3"/>
      <c r="F124" s="3"/>
      <c r="G124" s="3"/>
      <c r="H124" s="3" t="s">
        <v>2467</v>
      </c>
      <c r="I124" s="3"/>
      <c r="J124" s="3" t="s">
        <v>1366</v>
      </c>
      <c r="K124" s="3" t="s">
        <v>1367</v>
      </c>
      <c r="L124" s="397">
        <v>31300</v>
      </c>
      <c r="M124" s="3">
        <v>101</v>
      </c>
      <c r="N124" s="3"/>
      <c r="O124" s="277" t="s">
        <v>1368</v>
      </c>
      <c r="P124" s="3"/>
      <c r="Q124" s="3"/>
    </row>
    <row r="125" spans="1:17" s="200" customFormat="1" ht="75" x14ac:dyDescent="0.3">
      <c r="A125" s="691">
        <v>3</v>
      </c>
      <c r="B125" s="324"/>
      <c r="C125" s="324"/>
      <c r="D125" s="324"/>
      <c r="E125" s="337" t="s">
        <v>2005</v>
      </c>
      <c r="F125" s="347" t="s">
        <v>2006</v>
      </c>
      <c r="G125" s="166" t="s">
        <v>2007</v>
      </c>
      <c r="H125" s="450"/>
      <c r="I125" s="338"/>
      <c r="J125" s="338"/>
      <c r="K125" s="324" t="s">
        <v>1768</v>
      </c>
      <c r="L125" s="324">
        <v>0</v>
      </c>
      <c r="M125" s="324"/>
      <c r="N125" s="347"/>
      <c r="O125" s="336"/>
      <c r="P125" s="347" t="s">
        <v>2011</v>
      </c>
      <c r="Q125" s="347" t="s">
        <v>2012</v>
      </c>
    </row>
    <row r="126" spans="1:17" s="200" customFormat="1" ht="93.75" x14ac:dyDescent="0.3">
      <c r="A126" s="215" t="s">
        <v>2151</v>
      </c>
      <c r="B126" s="183"/>
      <c r="C126" s="23"/>
      <c r="D126" s="183"/>
      <c r="E126" s="118"/>
      <c r="F126" s="217"/>
      <c r="G126" s="3"/>
      <c r="H126" s="445" t="s">
        <v>2008</v>
      </c>
      <c r="I126" s="24" t="s">
        <v>2009</v>
      </c>
      <c r="J126" s="24" t="s">
        <v>1089</v>
      </c>
      <c r="K126" s="183" t="s">
        <v>83</v>
      </c>
      <c r="L126" s="183" t="s">
        <v>83</v>
      </c>
      <c r="M126" s="183" t="s">
        <v>83</v>
      </c>
      <c r="N126" s="217" t="s">
        <v>2010</v>
      </c>
      <c r="O126" s="302"/>
      <c r="P126" s="217" t="s">
        <v>2019</v>
      </c>
      <c r="Q126" s="217" t="s">
        <v>2012</v>
      </c>
    </row>
    <row r="127" spans="1:17" s="200" customFormat="1" ht="131.25" x14ac:dyDescent="0.3">
      <c r="A127" s="215" t="s">
        <v>2151</v>
      </c>
      <c r="B127" s="215"/>
      <c r="C127" s="215"/>
      <c r="D127" s="215"/>
      <c r="E127" s="217"/>
      <c r="F127" s="217" t="s">
        <v>2013</v>
      </c>
      <c r="G127" s="217"/>
      <c r="H127" s="445" t="s">
        <v>2014</v>
      </c>
      <c r="I127" s="606" t="s">
        <v>2015</v>
      </c>
      <c r="J127" s="217" t="s">
        <v>1887</v>
      </c>
      <c r="K127" s="183" t="s">
        <v>83</v>
      </c>
      <c r="L127" s="183" t="s">
        <v>83</v>
      </c>
      <c r="M127" s="183" t="s">
        <v>83</v>
      </c>
      <c r="N127" s="217" t="s">
        <v>2010</v>
      </c>
      <c r="O127" s="302"/>
      <c r="P127" s="217"/>
      <c r="Q127" s="217"/>
    </row>
    <row r="128" spans="1:17" s="200" customFormat="1" ht="187.5" x14ac:dyDescent="0.3">
      <c r="A128" s="215" t="s">
        <v>2151</v>
      </c>
      <c r="B128" s="215"/>
      <c r="C128" s="215"/>
      <c r="D128" s="215"/>
      <c r="E128" s="217"/>
      <c r="F128" s="217" t="s">
        <v>2016</v>
      </c>
      <c r="G128" s="217"/>
      <c r="H128" s="445" t="s">
        <v>2468</v>
      </c>
      <c r="I128" s="606" t="s">
        <v>2017</v>
      </c>
      <c r="J128" s="217" t="s">
        <v>2018</v>
      </c>
      <c r="K128" s="183" t="s">
        <v>83</v>
      </c>
      <c r="L128" s="183" t="s">
        <v>83</v>
      </c>
      <c r="M128" s="183" t="s">
        <v>83</v>
      </c>
      <c r="N128" s="217" t="s">
        <v>2010</v>
      </c>
      <c r="O128" s="302"/>
      <c r="P128" s="217"/>
      <c r="Q128" s="217"/>
    </row>
    <row r="129" spans="1:17" s="200" customFormat="1" ht="112.5" x14ac:dyDescent="0.3">
      <c r="A129" s="215" t="s">
        <v>2151</v>
      </c>
      <c r="B129" s="215"/>
      <c r="C129" s="215"/>
      <c r="D129" s="215"/>
      <c r="E129" s="217"/>
      <c r="F129" s="217" t="s">
        <v>2020</v>
      </c>
      <c r="G129" s="217"/>
      <c r="H129" s="445" t="s">
        <v>2469</v>
      </c>
      <c r="I129" s="445" t="s">
        <v>2021</v>
      </c>
      <c r="J129" s="183" t="s">
        <v>915</v>
      </c>
      <c r="K129" s="183" t="s">
        <v>83</v>
      </c>
      <c r="L129" s="183" t="s">
        <v>83</v>
      </c>
      <c r="M129" s="183" t="s">
        <v>83</v>
      </c>
      <c r="N129" s="215" t="s">
        <v>2010</v>
      </c>
      <c r="O129" s="302"/>
      <c r="P129" s="217"/>
      <c r="Q129" s="217"/>
    </row>
    <row r="130" spans="1:17" s="200" customFormat="1" ht="112.5" x14ac:dyDescent="0.3">
      <c r="A130" s="692">
        <v>0</v>
      </c>
      <c r="B130" s="692"/>
      <c r="C130" s="692"/>
      <c r="D130" s="692"/>
      <c r="E130" s="255"/>
      <c r="F130" s="255" t="s">
        <v>2022</v>
      </c>
      <c r="G130" s="255"/>
      <c r="H130" s="445" t="s">
        <v>2470</v>
      </c>
      <c r="I130" s="255" t="s">
        <v>2471</v>
      </c>
      <c r="J130" s="255" t="s">
        <v>2018</v>
      </c>
      <c r="K130" s="183" t="s">
        <v>83</v>
      </c>
      <c r="L130" s="183" t="s">
        <v>83</v>
      </c>
      <c r="M130" s="183" t="s">
        <v>83</v>
      </c>
      <c r="N130" s="217" t="s">
        <v>2010</v>
      </c>
      <c r="O130" s="302"/>
      <c r="P130" s="217"/>
      <c r="Q130" s="255"/>
    </row>
    <row r="131" spans="1:17" s="200" customFormat="1" ht="93.75" x14ac:dyDescent="0.3">
      <c r="A131" s="692">
        <v>0</v>
      </c>
      <c r="B131" s="692"/>
      <c r="C131" s="693"/>
      <c r="D131" s="692"/>
      <c r="E131" s="255"/>
      <c r="F131" s="444" t="s">
        <v>2023</v>
      </c>
      <c r="G131" s="255"/>
      <c r="H131" s="445" t="s">
        <v>2024</v>
      </c>
      <c r="I131" s="255" t="s">
        <v>2025</v>
      </c>
      <c r="J131" s="255" t="s">
        <v>2026</v>
      </c>
      <c r="K131" s="183" t="s">
        <v>83</v>
      </c>
      <c r="L131" s="183" t="s">
        <v>83</v>
      </c>
      <c r="M131" s="183" t="s">
        <v>83</v>
      </c>
      <c r="N131" s="217" t="s">
        <v>2010</v>
      </c>
      <c r="O131" s="302"/>
      <c r="P131" s="217"/>
      <c r="Q131" s="255"/>
    </row>
    <row r="132" spans="1:17" s="200" customFormat="1" ht="93.75" x14ac:dyDescent="0.3">
      <c r="A132" s="692">
        <v>0</v>
      </c>
      <c r="B132" s="692"/>
      <c r="C132" s="693"/>
      <c r="D132" s="692"/>
      <c r="E132" s="255"/>
      <c r="F132" s="255" t="s">
        <v>2027</v>
      </c>
      <c r="G132" s="255"/>
      <c r="H132" s="255"/>
      <c r="I132" s="255"/>
      <c r="J132" s="255"/>
      <c r="K132" s="183" t="s">
        <v>83</v>
      </c>
      <c r="L132" s="183" t="s">
        <v>83</v>
      </c>
      <c r="M132" s="183" t="s">
        <v>83</v>
      </c>
      <c r="N132" s="217" t="s">
        <v>2010</v>
      </c>
      <c r="O132" s="302"/>
      <c r="P132" s="217"/>
      <c r="Q132" s="255"/>
    </row>
    <row r="133" spans="1:17" s="200" customFormat="1" ht="110.25" x14ac:dyDescent="0.3">
      <c r="A133" s="691">
        <v>3</v>
      </c>
      <c r="B133" s="338"/>
      <c r="C133" s="694"/>
      <c r="D133" s="338"/>
      <c r="E133" s="322" t="s">
        <v>2028</v>
      </c>
      <c r="F133" s="337"/>
      <c r="G133" s="337"/>
      <c r="H133" s="166" t="s">
        <v>2029</v>
      </c>
      <c r="I133" s="451" t="s">
        <v>2030</v>
      </c>
      <c r="J133" s="452" t="s">
        <v>2031</v>
      </c>
      <c r="K133" s="324" t="s">
        <v>1768</v>
      </c>
      <c r="L133" s="324">
        <v>0</v>
      </c>
      <c r="M133" s="324"/>
      <c r="N133" s="320" t="s">
        <v>2032</v>
      </c>
      <c r="O133" s="336"/>
      <c r="P133" s="347"/>
      <c r="Q133" s="337" t="s">
        <v>2012</v>
      </c>
    </row>
    <row r="134" spans="1:17" s="200" customFormat="1" ht="75" x14ac:dyDescent="0.3">
      <c r="A134" s="692">
        <v>0</v>
      </c>
      <c r="B134" s="692"/>
      <c r="C134" s="693"/>
      <c r="D134" s="692"/>
      <c r="E134" s="209"/>
      <c r="F134" s="255"/>
      <c r="G134" s="255"/>
      <c r="H134" s="241" t="s">
        <v>2033</v>
      </c>
      <c r="I134" s="241" t="s">
        <v>2034</v>
      </c>
      <c r="J134" s="241" t="s">
        <v>850</v>
      </c>
      <c r="K134" s="183"/>
      <c r="L134" s="183"/>
      <c r="M134" s="183"/>
      <c r="N134" s="209" t="s">
        <v>2032</v>
      </c>
      <c r="O134" s="302"/>
      <c r="P134" s="217"/>
      <c r="Q134" s="255"/>
    </row>
    <row r="135" spans="1:17" s="200" customFormat="1" ht="93.75" x14ac:dyDescent="0.3">
      <c r="A135" s="692">
        <v>0</v>
      </c>
      <c r="B135" s="692"/>
      <c r="C135" s="693"/>
      <c r="D135" s="692"/>
      <c r="E135" s="209"/>
      <c r="F135" s="255"/>
      <c r="G135" s="255"/>
      <c r="H135" s="241" t="s">
        <v>2035</v>
      </c>
      <c r="I135" s="255"/>
      <c r="J135" s="241" t="s">
        <v>2036</v>
      </c>
      <c r="K135" s="183"/>
      <c r="L135" s="183"/>
      <c r="M135" s="183"/>
      <c r="N135" s="209" t="s">
        <v>2032</v>
      </c>
      <c r="O135" s="302"/>
      <c r="P135" s="217"/>
      <c r="Q135" s="255"/>
    </row>
    <row r="136" spans="1:17" s="200" customFormat="1" ht="141.75" x14ac:dyDescent="0.3">
      <c r="A136" s="691">
        <v>3</v>
      </c>
      <c r="B136" s="324"/>
      <c r="C136" s="324"/>
      <c r="D136" s="324"/>
      <c r="E136" s="341" t="s">
        <v>2037</v>
      </c>
      <c r="F136" s="166" t="s">
        <v>2038</v>
      </c>
      <c r="G136" s="166" t="s">
        <v>2039</v>
      </c>
      <c r="H136" s="166"/>
      <c r="I136" s="166"/>
      <c r="J136" s="324"/>
      <c r="K136" s="324" t="s">
        <v>1768</v>
      </c>
      <c r="L136" s="324">
        <v>0</v>
      </c>
      <c r="M136" s="324"/>
      <c r="N136" s="166"/>
      <c r="O136" s="336"/>
      <c r="P136" s="166" t="s">
        <v>2041</v>
      </c>
      <c r="Q136" s="166" t="s">
        <v>2042</v>
      </c>
    </row>
    <row r="137" spans="1:17" s="200" customFormat="1" ht="133.5" customHeight="1" x14ac:dyDescent="0.3">
      <c r="A137" s="215" t="s">
        <v>2151</v>
      </c>
      <c r="B137" s="183"/>
      <c r="C137" s="23"/>
      <c r="D137" s="183"/>
      <c r="E137" s="568"/>
      <c r="F137" s="241"/>
      <c r="G137" s="241"/>
      <c r="H137" s="241" t="s">
        <v>2472</v>
      </c>
      <c r="I137" s="241" t="s">
        <v>773</v>
      </c>
      <c r="J137" s="183">
        <v>6</v>
      </c>
      <c r="K137" s="183" t="s">
        <v>83</v>
      </c>
      <c r="L137" s="183" t="s">
        <v>83</v>
      </c>
      <c r="M137" s="183" t="s">
        <v>83</v>
      </c>
      <c r="N137" s="241" t="s">
        <v>2040</v>
      </c>
      <c r="O137" s="302"/>
      <c r="P137" s="241"/>
      <c r="Q137" s="241"/>
    </row>
    <row r="138" spans="1:17" s="200" customFormat="1" ht="156" customHeight="1" x14ac:dyDescent="0.3">
      <c r="A138" s="215"/>
      <c r="B138" s="183"/>
      <c r="C138" s="23"/>
      <c r="D138" s="183"/>
      <c r="E138" s="568"/>
      <c r="F138" s="241"/>
      <c r="G138" s="241"/>
      <c r="H138" s="241" t="s">
        <v>2283</v>
      </c>
      <c r="I138" s="241"/>
      <c r="J138" s="183"/>
      <c r="K138" s="183"/>
      <c r="L138" s="183"/>
      <c r="M138" s="183"/>
      <c r="N138" s="241"/>
      <c r="O138" s="302"/>
      <c r="P138" s="241"/>
      <c r="Q138" s="241"/>
    </row>
    <row r="139" spans="1:17" s="200" customFormat="1" ht="150" x14ac:dyDescent="0.3">
      <c r="A139" s="215"/>
      <c r="B139" s="183"/>
      <c r="C139" s="23"/>
      <c r="D139" s="183"/>
      <c r="E139" s="568"/>
      <c r="F139" s="241"/>
      <c r="G139" s="241"/>
      <c r="H139" s="241" t="s">
        <v>2473</v>
      </c>
      <c r="I139" s="241"/>
      <c r="J139" s="183"/>
      <c r="K139" s="183"/>
      <c r="L139" s="183"/>
      <c r="M139" s="183"/>
      <c r="N139" s="241"/>
      <c r="O139" s="302"/>
      <c r="P139" s="241"/>
      <c r="Q139" s="241"/>
    </row>
    <row r="140" spans="1:17" s="200" customFormat="1" ht="168.75" x14ac:dyDescent="0.3">
      <c r="A140" s="183">
        <v>0</v>
      </c>
      <c r="B140" s="183"/>
      <c r="C140" s="183"/>
      <c r="D140" s="183"/>
      <c r="E140" s="568"/>
      <c r="F140" s="241" t="s">
        <v>2043</v>
      </c>
      <c r="G140" s="241" t="s">
        <v>2044</v>
      </c>
      <c r="H140" s="241" t="s">
        <v>2045</v>
      </c>
      <c r="I140" s="241" t="s">
        <v>1500</v>
      </c>
      <c r="J140" s="183">
        <v>47</v>
      </c>
      <c r="K140" s="183" t="s">
        <v>83</v>
      </c>
      <c r="L140" s="183" t="s">
        <v>83</v>
      </c>
      <c r="M140" s="183" t="s">
        <v>83</v>
      </c>
      <c r="N140" s="241" t="s">
        <v>2046</v>
      </c>
      <c r="O140" s="302" t="s">
        <v>83</v>
      </c>
      <c r="P140" s="241"/>
      <c r="Q140" s="241"/>
    </row>
    <row r="141" spans="1:17" s="200" customFormat="1" ht="132.75" customHeight="1" x14ac:dyDescent="0.3">
      <c r="A141" s="183">
        <v>0</v>
      </c>
      <c r="B141" s="183"/>
      <c r="C141" s="183"/>
      <c r="D141" s="183"/>
      <c r="E141" s="241"/>
      <c r="F141" s="241" t="s">
        <v>2288</v>
      </c>
      <c r="G141" s="241" t="s">
        <v>2286</v>
      </c>
      <c r="H141" s="241" t="s">
        <v>2290</v>
      </c>
      <c r="I141" s="241" t="s">
        <v>46</v>
      </c>
      <c r="J141" s="183">
        <v>6</v>
      </c>
      <c r="K141" s="183" t="s">
        <v>83</v>
      </c>
      <c r="L141" s="183" t="s">
        <v>83</v>
      </c>
      <c r="M141" s="183" t="s">
        <v>83</v>
      </c>
      <c r="N141" s="241" t="s">
        <v>2047</v>
      </c>
      <c r="O141" s="302" t="s">
        <v>83</v>
      </c>
      <c r="P141" s="241"/>
      <c r="Q141" s="241"/>
    </row>
    <row r="142" spans="1:17" s="200" customFormat="1" ht="135" customHeight="1" x14ac:dyDescent="0.3">
      <c r="A142" s="183"/>
      <c r="B142" s="183"/>
      <c r="C142" s="183"/>
      <c r="D142" s="183"/>
      <c r="E142" s="241"/>
      <c r="F142" s="241" t="s">
        <v>2289</v>
      </c>
      <c r="G142" s="241" t="s">
        <v>2287</v>
      </c>
      <c r="H142" s="241" t="s">
        <v>2291</v>
      </c>
      <c r="I142" s="241"/>
      <c r="J142" s="183"/>
      <c r="K142" s="183"/>
      <c r="L142" s="183"/>
      <c r="M142" s="183"/>
      <c r="N142" s="241"/>
      <c r="O142" s="302"/>
      <c r="P142" s="241"/>
      <c r="Q142" s="241"/>
    </row>
    <row r="143" spans="1:17" s="200" customFormat="1" ht="75" x14ac:dyDescent="0.3">
      <c r="A143" s="183"/>
      <c r="B143" s="183"/>
      <c r="C143" s="183"/>
      <c r="D143" s="183"/>
      <c r="E143" s="241"/>
      <c r="F143" s="241"/>
      <c r="G143" s="241"/>
      <c r="H143" s="241" t="s">
        <v>2284</v>
      </c>
      <c r="I143" s="241"/>
      <c r="J143" s="183"/>
      <c r="K143" s="183"/>
      <c r="L143" s="183"/>
      <c r="M143" s="183"/>
      <c r="N143" s="241"/>
      <c r="O143" s="302"/>
      <c r="P143" s="241"/>
      <c r="Q143" s="241"/>
    </row>
    <row r="144" spans="1:17" s="200" customFormat="1" ht="112.5" x14ac:dyDescent="0.3">
      <c r="A144" s="183"/>
      <c r="B144" s="183"/>
      <c r="C144" s="183"/>
      <c r="D144" s="183"/>
      <c r="E144" s="241"/>
      <c r="F144" s="241"/>
      <c r="G144" s="241"/>
      <c r="H144" s="241" t="s">
        <v>2285</v>
      </c>
      <c r="I144" s="241"/>
      <c r="J144" s="183"/>
      <c r="K144" s="183"/>
      <c r="L144" s="183"/>
      <c r="M144" s="183"/>
      <c r="N144" s="241"/>
      <c r="O144" s="302"/>
      <c r="P144" s="241"/>
      <c r="Q144" s="241"/>
    </row>
    <row r="145" spans="1:17" s="200" customFormat="1" ht="110.25" x14ac:dyDescent="0.3">
      <c r="A145" s="691">
        <v>3</v>
      </c>
      <c r="B145" s="324"/>
      <c r="C145" s="324"/>
      <c r="D145" s="324"/>
      <c r="E145" s="327" t="s">
        <v>2048</v>
      </c>
      <c r="F145" s="327" t="s">
        <v>2049</v>
      </c>
      <c r="G145" s="166" t="s">
        <v>2050</v>
      </c>
      <c r="H145" s="166"/>
      <c r="I145" s="166"/>
      <c r="J145" s="324"/>
      <c r="K145" s="324" t="s">
        <v>1768</v>
      </c>
      <c r="L145" s="324">
        <v>0</v>
      </c>
      <c r="M145" s="324"/>
      <c r="N145" s="166"/>
      <c r="O145" s="336"/>
      <c r="P145" s="166" t="s">
        <v>2041</v>
      </c>
      <c r="Q145" s="166" t="s">
        <v>2042</v>
      </c>
    </row>
    <row r="146" spans="1:17" s="200" customFormat="1" ht="112.5" x14ac:dyDescent="0.3">
      <c r="A146" s="183">
        <v>0</v>
      </c>
      <c r="B146" s="183"/>
      <c r="C146" s="183"/>
      <c r="D146" s="183"/>
      <c r="E146" s="241"/>
      <c r="F146" s="241"/>
      <c r="G146" s="241"/>
      <c r="H146" s="241" t="s">
        <v>2294</v>
      </c>
      <c r="I146" s="241" t="s">
        <v>2051</v>
      </c>
      <c r="J146" s="183" t="s">
        <v>2052</v>
      </c>
      <c r="K146" s="183" t="s">
        <v>83</v>
      </c>
      <c r="L146" s="183" t="s">
        <v>83</v>
      </c>
      <c r="M146" s="183" t="s">
        <v>83</v>
      </c>
      <c r="N146" s="241" t="s">
        <v>2053</v>
      </c>
      <c r="O146" s="302" t="s">
        <v>83</v>
      </c>
      <c r="P146" s="241"/>
      <c r="Q146" s="241"/>
    </row>
    <row r="147" spans="1:17" s="200" customFormat="1" ht="112.5" x14ac:dyDescent="0.3">
      <c r="A147" s="183"/>
      <c r="B147" s="183"/>
      <c r="C147" s="183"/>
      <c r="D147" s="183"/>
      <c r="E147" s="241"/>
      <c r="F147" s="241"/>
      <c r="G147" s="241"/>
      <c r="H147" s="241" t="s">
        <v>2292</v>
      </c>
      <c r="I147" s="241"/>
      <c r="J147" s="183"/>
      <c r="K147" s="183"/>
      <c r="L147" s="183"/>
      <c r="M147" s="183"/>
      <c r="N147" s="241"/>
      <c r="O147" s="302"/>
      <c r="P147" s="241"/>
      <c r="Q147" s="241"/>
    </row>
    <row r="148" spans="1:17" s="200" customFormat="1" ht="93.75" x14ac:dyDescent="0.3">
      <c r="A148" s="183"/>
      <c r="B148" s="183"/>
      <c r="C148" s="183"/>
      <c r="D148" s="183"/>
      <c r="E148" s="241"/>
      <c r="F148" s="241"/>
      <c r="G148" s="241"/>
      <c r="H148" s="241" t="s">
        <v>2293</v>
      </c>
      <c r="I148" s="241"/>
      <c r="J148" s="183"/>
      <c r="K148" s="183"/>
      <c r="L148" s="183"/>
      <c r="M148" s="183"/>
      <c r="N148" s="241"/>
      <c r="O148" s="302"/>
      <c r="P148" s="241"/>
      <c r="Q148" s="241"/>
    </row>
    <row r="149" spans="1:17" s="200" customFormat="1" ht="157.5" x14ac:dyDescent="0.3">
      <c r="A149" s="691">
        <v>3</v>
      </c>
      <c r="B149" s="324"/>
      <c r="C149" s="324"/>
      <c r="D149" s="324"/>
      <c r="E149" s="327" t="s">
        <v>2054</v>
      </c>
      <c r="F149" s="327" t="s">
        <v>2055</v>
      </c>
      <c r="G149" s="327" t="s">
        <v>2056</v>
      </c>
      <c r="H149" s="166"/>
      <c r="I149" s="166"/>
      <c r="J149" s="324"/>
      <c r="K149" s="324" t="s">
        <v>1768</v>
      </c>
      <c r="L149" s="324"/>
      <c r="M149" s="324"/>
      <c r="N149" s="166"/>
      <c r="O149" s="336"/>
      <c r="P149" s="166" t="s">
        <v>2041</v>
      </c>
      <c r="Q149" s="166" t="s">
        <v>2042</v>
      </c>
    </row>
    <row r="150" spans="1:17" s="200" customFormat="1" ht="168.75" x14ac:dyDescent="0.3">
      <c r="A150" s="183">
        <v>0</v>
      </c>
      <c r="B150" s="183"/>
      <c r="C150" s="183"/>
      <c r="D150" s="183"/>
      <c r="E150" s="241"/>
      <c r="F150" s="241"/>
      <c r="G150" s="241"/>
      <c r="H150" s="241" t="s">
        <v>2057</v>
      </c>
      <c r="I150" s="241" t="s">
        <v>2058</v>
      </c>
      <c r="J150" s="183" t="s">
        <v>2059</v>
      </c>
      <c r="K150" s="183" t="s">
        <v>83</v>
      </c>
      <c r="L150" s="183" t="s">
        <v>83</v>
      </c>
      <c r="M150" s="183" t="s">
        <v>83</v>
      </c>
      <c r="N150" s="241" t="s">
        <v>2060</v>
      </c>
      <c r="O150" s="302" t="s">
        <v>83</v>
      </c>
      <c r="P150" s="241"/>
      <c r="Q150" s="241"/>
    </row>
    <row r="151" spans="1:17" s="200" customFormat="1" ht="150" x14ac:dyDescent="0.3">
      <c r="A151" s="691">
        <v>3</v>
      </c>
      <c r="B151" s="324"/>
      <c r="C151" s="324"/>
      <c r="D151" s="324"/>
      <c r="E151" s="323" t="s">
        <v>2061</v>
      </c>
      <c r="F151" s="327" t="s">
        <v>2474</v>
      </c>
      <c r="G151" s="166" t="s">
        <v>2063</v>
      </c>
      <c r="H151" s="166"/>
      <c r="I151" s="166"/>
      <c r="J151" s="324"/>
      <c r="K151" s="324" t="s">
        <v>1768</v>
      </c>
      <c r="L151" s="324">
        <v>0</v>
      </c>
      <c r="M151" s="324"/>
      <c r="N151" s="166"/>
      <c r="O151" s="336"/>
      <c r="P151" s="166" t="s">
        <v>2041</v>
      </c>
      <c r="Q151" s="166" t="s">
        <v>2042</v>
      </c>
    </row>
    <row r="152" spans="1:17" s="200" customFormat="1" ht="112.5" x14ac:dyDescent="0.3">
      <c r="A152" s="183">
        <v>0</v>
      </c>
      <c r="B152" s="183"/>
      <c r="C152" s="183"/>
      <c r="D152" s="183"/>
      <c r="E152" s="568"/>
      <c r="F152" s="241"/>
      <c r="G152" s="241"/>
      <c r="H152" s="241" t="s">
        <v>2295</v>
      </c>
      <c r="I152" s="241" t="s">
        <v>773</v>
      </c>
      <c r="J152" s="183">
        <v>6</v>
      </c>
      <c r="K152" s="183" t="s">
        <v>83</v>
      </c>
      <c r="L152" s="183" t="s">
        <v>83</v>
      </c>
      <c r="M152" s="183" t="s">
        <v>83</v>
      </c>
      <c r="N152" s="241"/>
      <c r="O152" s="302" t="s">
        <v>83</v>
      </c>
      <c r="P152" s="241"/>
      <c r="Q152" s="241"/>
    </row>
    <row r="153" spans="1:17" s="200" customFormat="1" ht="96.75" customHeight="1" x14ac:dyDescent="0.3">
      <c r="A153" s="183"/>
      <c r="B153" s="183"/>
      <c r="C153" s="183"/>
      <c r="D153" s="183"/>
      <c r="E153" s="568"/>
      <c r="F153" s="241"/>
      <c r="G153" s="241"/>
      <c r="H153" s="241" t="s">
        <v>2296</v>
      </c>
      <c r="I153" s="241"/>
      <c r="J153" s="183"/>
      <c r="K153" s="183"/>
      <c r="L153" s="183"/>
      <c r="M153" s="183"/>
      <c r="N153" s="241"/>
      <c r="O153" s="302"/>
      <c r="P153" s="241"/>
      <c r="Q153" s="241"/>
    </row>
    <row r="154" spans="1:17" s="200" customFormat="1" ht="59.25" customHeight="1" x14ac:dyDescent="0.3">
      <c r="A154" s="183"/>
      <c r="B154" s="183"/>
      <c r="C154" s="183"/>
      <c r="D154" s="183"/>
      <c r="E154" s="568"/>
      <c r="F154" s="241"/>
      <c r="G154" s="241"/>
      <c r="H154" s="241" t="s">
        <v>2297</v>
      </c>
      <c r="I154" s="241"/>
      <c r="J154" s="183"/>
      <c r="K154" s="183"/>
      <c r="L154" s="183"/>
      <c r="M154" s="183"/>
      <c r="N154" s="241"/>
      <c r="O154" s="302"/>
      <c r="P154" s="241"/>
      <c r="Q154" s="241"/>
    </row>
    <row r="155" spans="1:17" s="200" customFormat="1" ht="93.75" x14ac:dyDescent="0.3">
      <c r="A155" s="183"/>
      <c r="B155" s="183"/>
      <c r="C155" s="183"/>
      <c r="D155" s="183"/>
      <c r="E155" s="568"/>
      <c r="F155" s="241"/>
      <c r="G155" s="241"/>
      <c r="H155" s="241" t="s">
        <v>2298</v>
      </c>
      <c r="I155" s="241"/>
      <c r="J155" s="183"/>
      <c r="K155" s="183"/>
      <c r="L155" s="183"/>
      <c r="M155" s="183"/>
      <c r="N155" s="241"/>
      <c r="O155" s="302"/>
      <c r="P155" s="241"/>
      <c r="Q155" s="241"/>
    </row>
    <row r="156" spans="1:17" s="200" customFormat="1" ht="112.5" x14ac:dyDescent="0.3">
      <c r="A156" s="183"/>
      <c r="B156" s="183"/>
      <c r="C156" s="183"/>
      <c r="D156" s="183"/>
      <c r="E156" s="568"/>
      <c r="F156" s="241"/>
      <c r="G156" s="241"/>
      <c r="H156" s="241" t="s">
        <v>2299</v>
      </c>
      <c r="I156" s="241"/>
      <c r="J156" s="183"/>
      <c r="K156" s="183"/>
      <c r="L156" s="183"/>
      <c r="M156" s="183"/>
      <c r="N156" s="241"/>
      <c r="O156" s="302"/>
      <c r="P156" s="241"/>
      <c r="Q156" s="241"/>
    </row>
    <row r="157" spans="1:17" s="200" customFormat="1" ht="75" x14ac:dyDescent="0.3">
      <c r="A157" s="183"/>
      <c r="B157" s="183"/>
      <c r="C157" s="183"/>
      <c r="D157" s="183"/>
      <c r="E157" s="568"/>
      <c r="F157" s="241"/>
      <c r="G157" s="241"/>
      <c r="H157" s="241" t="s">
        <v>2300</v>
      </c>
      <c r="I157" s="241"/>
      <c r="J157" s="183"/>
      <c r="K157" s="183"/>
      <c r="L157" s="183"/>
      <c r="M157" s="183"/>
      <c r="N157" s="241"/>
      <c r="O157" s="302"/>
      <c r="P157" s="241"/>
      <c r="Q157" s="241"/>
    </row>
    <row r="158" spans="1:17" s="200" customFormat="1" ht="131.25" x14ac:dyDescent="0.3">
      <c r="A158" s="691">
        <v>3</v>
      </c>
      <c r="B158" s="324"/>
      <c r="C158" s="324"/>
      <c r="D158" s="324"/>
      <c r="E158" s="451" t="s">
        <v>2068</v>
      </c>
      <c r="F158" s="347"/>
      <c r="G158" s="166" t="s">
        <v>2007</v>
      </c>
      <c r="H158" s="451"/>
      <c r="I158" s="451"/>
      <c r="J158" s="452"/>
      <c r="K158" s="324" t="s">
        <v>1768</v>
      </c>
      <c r="L158" s="324">
        <v>0</v>
      </c>
      <c r="M158" s="324"/>
      <c r="N158" s="347"/>
      <c r="O158" s="336"/>
      <c r="P158" s="347" t="s">
        <v>2072</v>
      </c>
      <c r="Q158" s="454" t="s">
        <v>2012</v>
      </c>
    </row>
    <row r="159" spans="1:17" s="200" customFormat="1" ht="75" x14ac:dyDescent="0.3">
      <c r="A159" s="30" t="s">
        <v>2151</v>
      </c>
      <c r="B159" s="23"/>
      <c r="C159" s="23"/>
      <c r="D159" s="23"/>
      <c r="E159" s="446"/>
      <c r="F159" s="217"/>
      <c r="G159" s="3"/>
      <c r="H159" s="446" t="s">
        <v>2069</v>
      </c>
      <c r="I159" s="446" t="s">
        <v>2070</v>
      </c>
      <c r="J159" s="447" t="s">
        <v>910</v>
      </c>
      <c r="K159" s="183" t="s">
        <v>83</v>
      </c>
      <c r="L159" s="183" t="s">
        <v>83</v>
      </c>
      <c r="M159" s="183" t="s">
        <v>83</v>
      </c>
      <c r="N159" s="217" t="s">
        <v>2071</v>
      </c>
      <c r="O159" s="302"/>
      <c r="P159" s="217"/>
      <c r="Q159" s="448"/>
    </row>
    <row r="160" spans="1:17" s="200" customFormat="1" ht="93.75" x14ac:dyDescent="0.3">
      <c r="A160" s="215" t="s">
        <v>2151</v>
      </c>
      <c r="B160" s="215"/>
      <c r="C160" s="215"/>
      <c r="D160" s="215"/>
      <c r="E160" s="217"/>
      <c r="F160" s="217"/>
      <c r="G160" s="217"/>
      <c r="H160" s="446" t="s">
        <v>2073</v>
      </c>
      <c r="I160" s="446" t="s">
        <v>1128</v>
      </c>
      <c r="J160" s="447" t="s">
        <v>261</v>
      </c>
      <c r="K160" s="183" t="s">
        <v>83</v>
      </c>
      <c r="L160" s="183" t="s">
        <v>83</v>
      </c>
      <c r="M160" s="183" t="s">
        <v>83</v>
      </c>
      <c r="N160" s="217" t="s">
        <v>2074</v>
      </c>
      <c r="O160" s="302"/>
      <c r="P160" s="217"/>
      <c r="Q160" s="448"/>
    </row>
    <row r="161" spans="1:17" s="200" customFormat="1" ht="75" x14ac:dyDescent="0.3">
      <c r="A161" s="692">
        <v>0</v>
      </c>
      <c r="B161" s="692"/>
      <c r="C161" s="692"/>
      <c r="D161" s="692"/>
      <c r="E161" s="255"/>
      <c r="F161" s="255"/>
      <c r="G161" s="255"/>
      <c r="H161" s="446" t="s">
        <v>2075</v>
      </c>
      <c r="I161" s="446" t="s">
        <v>1128</v>
      </c>
      <c r="J161" s="447" t="s">
        <v>261</v>
      </c>
      <c r="K161" s="183" t="s">
        <v>83</v>
      </c>
      <c r="L161" s="183" t="s">
        <v>83</v>
      </c>
      <c r="M161" s="183" t="s">
        <v>83</v>
      </c>
      <c r="N161" s="217" t="s">
        <v>2074</v>
      </c>
      <c r="O161" s="302"/>
      <c r="P161" s="217"/>
      <c r="Q161" s="448"/>
    </row>
    <row r="162" spans="1:17" s="200" customFormat="1" ht="37.5" x14ac:dyDescent="0.3">
      <c r="A162" s="692">
        <v>0</v>
      </c>
      <c r="B162" s="692"/>
      <c r="C162" s="692"/>
      <c r="D162" s="692"/>
      <c r="E162" s="255"/>
      <c r="F162" s="255"/>
      <c r="G162" s="255"/>
      <c r="H162" s="446" t="s">
        <v>2475</v>
      </c>
      <c r="I162" s="446" t="s">
        <v>1128</v>
      </c>
      <c r="J162" s="447" t="s">
        <v>261</v>
      </c>
      <c r="K162" s="183" t="s">
        <v>83</v>
      </c>
      <c r="L162" s="183" t="s">
        <v>83</v>
      </c>
      <c r="M162" s="183" t="s">
        <v>83</v>
      </c>
      <c r="N162" s="571" t="s">
        <v>2074</v>
      </c>
      <c r="O162" s="302"/>
      <c r="P162" s="217"/>
      <c r="Q162" s="448"/>
    </row>
    <row r="163" spans="1:17" s="200" customFormat="1" ht="75" x14ac:dyDescent="0.3">
      <c r="A163" s="692">
        <v>0</v>
      </c>
      <c r="B163" s="692"/>
      <c r="C163" s="692"/>
      <c r="D163" s="692"/>
      <c r="E163" s="255"/>
      <c r="F163" s="255"/>
      <c r="G163" s="255"/>
      <c r="H163" s="446" t="s">
        <v>2076</v>
      </c>
      <c r="I163" s="446" t="s">
        <v>1128</v>
      </c>
      <c r="J163" s="447" t="s">
        <v>261</v>
      </c>
      <c r="K163" s="183" t="s">
        <v>83</v>
      </c>
      <c r="L163" s="183" t="s">
        <v>83</v>
      </c>
      <c r="M163" s="183" t="s">
        <v>83</v>
      </c>
      <c r="N163" s="217" t="s">
        <v>2074</v>
      </c>
      <c r="O163" s="302"/>
      <c r="P163" s="217"/>
      <c r="Q163" s="448"/>
    </row>
    <row r="164" spans="1:17" s="200" customFormat="1" ht="93.75" x14ac:dyDescent="0.3">
      <c r="A164" s="692">
        <v>0</v>
      </c>
      <c r="B164" s="692"/>
      <c r="C164" s="692"/>
      <c r="D164" s="692"/>
      <c r="E164" s="255"/>
      <c r="F164" s="255"/>
      <c r="G164" s="255"/>
      <c r="H164" s="446" t="s">
        <v>2077</v>
      </c>
      <c r="I164" s="446" t="s">
        <v>2078</v>
      </c>
      <c r="J164" s="447" t="s">
        <v>261</v>
      </c>
      <c r="K164" s="183" t="s">
        <v>83</v>
      </c>
      <c r="L164" s="183" t="s">
        <v>83</v>
      </c>
      <c r="M164" s="183" t="s">
        <v>83</v>
      </c>
      <c r="N164" s="217" t="s">
        <v>2074</v>
      </c>
      <c r="O164" s="302"/>
      <c r="P164" s="217"/>
      <c r="Q164" s="448"/>
    </row>
    <row r="165" spans="1:17" s="200" customFormat="1" ht="93.75" x14ac:dyDescent="0.3">
      <c r="A165" s="692">
        <v>0</v>
      </c>
      <c r="B165" s="692"/>
      <c r="C165" s="692"/>
      <c r="D165" s="692"/>
      <c r="E165" s="255"/>
      <c r="F165" s="255"/>
      <c r="G165" s="255"/>
      <c r="H165" s="446" t="s">
        <v>2079</v>
      </c>
      <c r="I165" s="449" t="s">
        <v>2080</v>
      </c>
      <c r="J165" s="446"/>
      <c r="K165" s="183" t="s">
        <v>83</v>
      </c>
      <c r="L165" s="183" t="s">
        <v>83</v>
      </c>
      <c r="M165" s="183" t="s">
        <v>83</v>
      </c>
      <c r="N165" s="217" t="s">
        <v>2074</v>
      </c>
      <c r="O165" s="302"/>
      <c r="P165" s="217"/>
      <c r="Q165" s="448"/>
    </row>
    <row r="166" spans="1:17" s="200" customFormat="1" ht="18.75" x14ac:dyDescent="0.3">
      <c r="L166" s="602"/>
    </row>
    <row r="167" spans="1:17" s="200" customFormat="1" ht="18.75" x14ac:dyDescent="0.3">
      <c r="L167" s="602"/>
    </row>
    <row r="168" spans="1:17" s="200" customFormat="1" ht="18.75" x14ac:dyDescent="0.3">
      <c r="L168" s="602"/>
    </row>
    <row r="169" spans="1:17" s="200" customFormat="1" ht="18.75" x14ac:dyDescent="0.3">
      <c r="L169" s="602"/>
    </row>
    <row r="170" spans="1:17" s="200" customFormat="1" ht="18.75" x14ac:dyDescent="0.3">
      <c r="L170" s="602"/>
    </row>
    <row r="171" spans="1:17" s="200" customFormat="1" ht="18.75" x14ac:dyDescent="0.3">
      <c r="L171" s="602"/>
    </row>
  </sheetData>
  <autoFilter ref="A2:Q165"/>
  <mergeCells count="10">
    <mergeCell ref="A1:D1"/>
    <mergeCell ref="E1:E2"/>
    <mergeCell ref="F1:F2"/>
    <mergeCell ref="G1:G2"/>
    <mergeCell ref="H1:H2"/>
    <mergeCell ref="K1:M1"/>
    <mergeCell ref="N1:O1"/>
    <mergeCell ref="P1:P2"/>
    <mergeCell ref="Q1:Q2"/>
    <mergeCell ref="I1:J1"/>
  </mergeCells>
  <pageMargins left="0.27559055118110237" right="0.23622047244094491" top="0.55118110236220474" bottom="0.55118110236220474" header="0.31496062992125984" footer="0.31496062992125984"/>
  <pageSetup paperSize="9" scale="72" firstPageNumber="138" orientation="landscape" useFirstPageNumber="1" r:id="rId1"/>
  <headerFooter>
    <oddFooter>&amp;C&amp;P&amp;R&amp;A</oddFooter>
  </headerFooter>
  <rowBreaks count="2" manualBreakCount="2">
    <brk id="32" max="16383" man="1"/>
    <brk id="3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tabSelected="1" view="pageBreakPreview" zoomScale="60" zoomScaleNormal="80" workbookViewId="0">
      <selection activeCell="J20" sqref="J20"/>
    </sheetView>
  </sheetViews>
  <sheetFormatPr defaultRowHeight="14.25" x14ac:dyDescent="0.2"/>
  <cols>
    <col min="1" max="1" width="10.125" customWidth="1"/>
    <col min="2" max="2" width="66.625" customWidth="1"/>
  </cols>
  <sheetData>
    <row r="2" spans="2:2" ht="87.75" customHeight="1" x14ac:dyDescent="0.2"/>
    <row r="3" spans="2:2" ht="25.5" x14ac:dyDescent="0.35">
      <c r="B3" s="556" t="s">
        <v>2222</v>
      </c>
    </row>
    <row r="4" spans="2:2" ht="30.75" customHeight="1" x14ac:dyDescent="0.25">
      <c r="B4" s="557" t="s">
        <v>2301</v>
      </c>
    </row>
    <row r="5" spans="2:2" ht="36.75" customHeight="1" x14ac:dyDescent="0.25">
      <c r="B5" s="558" t="s">
        <v>2226</v>
      </c>
    </row>
    <row r="6" spans="2:2" ht="36.75" customHeight="1" x14ac:dyDescent="0.25">
      <c r="B6" s="558" t="s">
        <v>2302</v>
      </c>
    </row>
    <row r="7" spans="2:2" ht="36.75" customHeight="1" x14ac:dyDescent="0.25">
      <c r="B7" s="558" t="s">
        <v>2227</v>
      </c>
    </row>
    <row r="8" spans="2:2" ht="19.5" x14ac:dyDescent="0.25">
      <c r="B8" s="558"/>
    </row>
    <row r="9" spans="2:2" ht="19.5" x14ac:dyDescent="0.25">
      <c r="B9" s="557" t="s">
        <v>2228</v>
      </c>
    </row>
    <row r="10" spans="2:2" ht="19.5" x14ac:dyDescent="0.25">
      <c r="B10" s="558"/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"/>
  <sheetViews>
    <sheetView view="pageBreakPreview" zoomScale="60" zoomScaleNormal="100" workbookViewId="0">
      <selection activeCell="J27" sqref="J25:J27"/>
    </sheetView>
  </sheetViews>
  <sheetFormatPr defaultColWidth="9" defaultRowHeight="14.25" x14ac:dyDescent="0.2"/>
  <cols>
    <col min="1" max="1" width="19.5" style="14" customWidth="1"/>
    <col min="2" max="2" width="21.5" style="14" customWidth="1"/>
    <col min="3" max="3" width="14.5" style="14" customWidth="1"/>
    <col min="4" max="4" width="16.25" style="14" customWidth="1"/>
    <col min="5" max="5" width="19.25" style="14" customWidth="1"/>
    <col min="6" max="6" width="18.125" style="14" customWidth="1"/>
    <col min="7" max="7" width="18.875" style="14" hidden="1" customWidth="1"/>
    <col min="8" max="8" width="28.375" style="14" customWidth="1"/>
    <col min="9" max="16384" width="9" style="14"/>
  </cols>
  <sheetData>
    <row r="1" spans="1:8" s="45" customFormat="1" ht="28.5" customHeight="1" x14ac:dyDescent="0.2">
      <c r="A1" s="754" t="s">
        <v>2225</v>
      </c>
      <c r="B1" s="754"/>
      <c r="C1" s="754"/>
      <c r="D1" s="754"/>
      <c r="E1" s="754"/>
      <c r="F1" s="754"/>
      <c r="G1" s="754"/>
      <c r="H1" s="754"/>
    </row>
    <row r="2" spans="1:8" ht="24.75" customHeight="1" x14ac:dyDescent="0.2">
      <c r="A2" s="755" t="s">
        <v>200</v>
      </c>
      <c r="B2" s="755"/>
      <c r="C2" s="755"/>
      <c r="D2" s="755"/>
      <c r="E2" s="755"/>
      <c r="F2" s="755"/>
      <c r="G2" s="755"/>
      <c r="H2" s="755"/>
    </row>
    <row r="3" spans="1:8" ht="48" customHeight="1" x14ac:dyDescent="0.2">
      <c r="A3" s="554" t="s">
        <v>26</v>
      </c>
      <c r="B3" s="554" t="s">
        <v>439</v>
      </c>
      <c r="C3" s="554" t="s">
        <v>0</v>
      </c>
      <c r="D3" s="554" t="s">
        <v>201</v>
      </c>
      <c r="E3" s="503" t="s">
        <v>2239</v>
      </c>
      <c r="F3" s="554" t="s">
        <v>28</v>
      </c>
      <c r="G3" s="555" t="s">
        <v>226</v>
      </c>
      <c r="H3" s="554" t="s">
        <v>8</v>
      </c>
    </row>
    <row r="4" spans="1:8" ht="36.75" customHeight="1" x14ac:dyDescent="0.2">
      <c r="A4" s="42" t="s">
        <v>29</v>
      </c>
      <c r="B4" s="43">
        <v>5</v>
      </c>
      <c r="C4" s="43">
        <v>6</v>
      </c>
      <c r="D4" s="43">
        <v>6</v>
      </c>
      <c r="E4" s="43">
        <v>9</v>
      </c>
      <c r="F4" s="43">
        <v>22</v>
      </c>
      <c r="G4" s="173">
        <v>73603104.629999995</v>
      </c>
      <c r="H4" s="172" t="s">
        <v>199</v>
      </c>
    </row>
    <row r="5" spans="1:8" ht="44.25" customHeight="1" x14ac:dyDescent="0.2">
      <c r="A5" s="42" t="s">
        <v>30</v>
      </c>
      <c r="B5" s="43">
        <v>3</v>
      </c>
      <c r="C5" s="43">
        <v>2</v>
      </c>
      <c r="D5" s="43">
        <v>2</v>
      </c>
      <c r="E5" s="43">
        <v>15</v>
      </c>
      <c r="F5" s="43">
        <v>15</v>
      </c>
      <c r="G5" s="173">
        <v>29787876.760000002</v>
      </c>
      <c r="H5" s="172" t="s">
        <v>227</v>
      </c>
    </row>
    <row r="6" spans="1:8" ht="42.75" x14ac:dyDescent="0.2">
      <c r="A6" s="42" t="s">
        <v>31</v>
      </c>
      <c r="B6" s="43">
        <v>3</v>
      </c>
      <c r="C6" s="43">
        <v>3</v>
      </c>
      <c r="D6" s="43">
        <v>3</v>
      </c>
      <c r="E6" s="43">
        <v>8</v>
      </c>
      <c r="F6" s="43">
        <v>8</v>
      </c>
      <c r="G6" s="173">
        <v>0</v>
      </c>
      <c r="H6" s="172" t="s">
        <v>675</v>
      </c>
    </row>
    <row r="7" spans="1:8" ht="36" customHeight="1" x14ac:dyDescent="0.2">
      <c r="A7" s="44" t="s">
        <v>32</v>
      </c>
      <c r="B7" s="44">
        <f t="shared" ref="B7:D7" si="0">SUM(B4:B6)</f>
        <v>11</v>
      </c>
      <c r="C7" s="473">
        <f t="shared" si="0"/>
        <v>11</v>
      </c>
      <c r="D7" s="44">
        <f t="shared" si="0"/>
        <v>11</v>
      </c>
      <c r="E7" s="473">
        <f t="shared" ref="E7" si="1">SUM(E4:E6)</f>
        <v>32</v>
      </c>
      <c r="F7" s="473">
        <f t="shared" ref="F7" si="2">SUM(F4:F6)</f>
        <v>45</v>
      </c>
      <c r="G7" s="174">
        <f t="shared" ref="G7" si="3">SUM(G4:G6)</f>
        <v>103390981.39</v>
      </c>
      <c r="H7" s="171"/>
    </row>
    <row r="8" spans="1:8" ht="22.5" customHeight="1" x14ac:dyDescent="0.2"/>
    <row r="9" spans="1:8" ht="33.75" customHeight="1" x14ac:dyDescent="0.2">
      <c r="A9" s="751" t="s">
        <v>2223</v>
      </c>
      <c r="B9" s="751"/>
      <c r="C9" s="751"/>
      <c r="D9" s="751"/>
      <c r="E9" s="751"/>
      <c r="F9" s="751"/>
      <c r="G9" s="751"/>
      <c r="H9" s="112"/>
    </row>
    <row r="10" spans="1:8" ht="30.75" customHeight="1" x14ac:dyDescent="0.2">
      <c r="A10" s="752" t="s">
        <v>2224</v>
      </c>
      <c r="B10" s="752"/>
      <c r="C10" s="752"/>
      <c r="D10" s="752"/>
      <c r="E10" s="752"/>
      <c r="F10" s="752"/>
      <c r="G10" s="752"/>
      <c r="H10" s="112"/>
    </row>
    <row r="11" spans="1:8" ht="19.5" x14ac:dyDescent="0.2">
      <c r="A11" s="753"/>
      <c r="B11" s="753"/>
      <c r="C11" s="753"/>
      <c r="D11" s="753"/>
      <c r="E11" s="753"/>
      <c r="F11" s="753"/>
      <c r="G11" s="753"/>
    </row>
    <row r="12" spans="1:8" ht="19.5" x14ac:dyDescent="0.2">
      <c r="A12" s="753"/>
      <c r="B12" s="753"/>
      <c r="C12" s="753"/>
      <c r="D12" s="753"/>
      <c r="E12" s="753"/>
      <c r="F12" s="753"/>
      <c r="G12" s="753"/>
    </row>
    <row r="13" spans="1:8" ht="33.75" customHeight="1" x14ac:dyDescent="0.2">
      <c r="A13" s="753"/>
      <c r="B13" s="753"/>
      <c r="C13" s="753"/>
      <c r="D13" s="753"/>
      <c r="E13" s="753"/>
      <c r="F13" s="753"/>
      <c r="G13" s="753"/>
    </row>
  </sheetData>
  <mergeCells count="7">
    <mergeCell ref="A9:G9"/>
    <mergeCell ref="A10:G10"/>
    <mergeCell ref="A11:G11"/>
    <mergeCell ref="A13:G13"/>
    <mergeCell ref="A1:H1"/>
    <mergeCell ref="A2:H2"/>
    <mergeCell ref="A12:G12"/>
  </mergeCells>
  <pageMargins left="0.23622047244094491" right="0.23622047244094491" top="0.74803149606299213" bottom="0.74803149606299213" header="0.31496062992125984" footer="0.31496062992125984"/>
  <pageSetup paperSize="9" scale="97" firstPageNumber="161" orientation="landscape" useFirstPageNumber="1" r:id="rId1"/>
  <headerFooter>
    <oddFooter>&amp;C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view="pageBreakPreview" topLeftCell="C1" zoomScale="110" zoomScaleNormal="100" zoomScaleSheetLayoutView="110" workbookViewId="0">
      <selection activeCell="AF7" sqref="AF7"/>
    </sheetView>
  </sheetViews>
  <sheetFormatPr defaultRowHeight="14.25" x14ac:dyDescent="0.2"/>
  <cols>
    <col min="2" max="2" width="7.125" customWidth="1"/>
    <col min="3" max="3" width="5.875" customWidth="1"/>
    <col min="4" max="4" width="7.5" customWidth="1"/>
    <col min="5" max="5" width="5.625" customWidth="1"/>
    <col min="6" max="6" width="6.875" customWidth="1"/>
    <col min="7" max="7" width="12.5" customWidth="1"/>
    <col min="8" max="8" width="13.125" bestFit="1" customWidth="1"/>
    <col min="9" max="9" width="11.5" customWidth="1"/>
    <col min="10" max="10" width="6.25" customWidth="1"/>
    <col min="11" max="11" width="5.25" customWidth="1"/>
    <col min="12" max="12" width="13.125" bestFit="1" customWidth="1"/>
    <col min="13" max="13" width="6.75" customWidth="1"/>
    <col min="14" max="14" width="13.125" bestFit="1" customWidth="1"/>
    <col min="16" max="16" width="11.375" bestFit="1" customWidth="1"/>
    <col min="17" max="17" width="13.125" bestFit="1" customWidth="1"/>
    <col min="18" max="18" width="13.25" customWidth="1"/>
  </cols>
  <sheetData>
    <row r="1" spans="1:18" ht="33.75" customHeight="1" x14ac:dyDescent="0.25">
      <c r="A1" s="727" t="s">
        <v>2218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</row>
    <row r="3" spans="1:18" x14ac:dyDescent="0.2">
      <c r="A3" s="728" t="s">
        <v>1997</v>
      </c>
      <c r="B3" s="728" t="s">
        <v>439</v>
      </c>
      <c r="C3" s="728" t="s">
        <v>432</v>
      </c>
      <c r="D3" s="728" t="s">
        <v>2003</v>
      </c>
      <c r="E3" s="728" t="s">
        <v>431</v>
      </c>
      <c r="F3" s="728" t="s">
        <v>28</v>
      </c>
      <c r="G3" s="721" t="s">
        <v>433</v>
      </c>
      <c r="H3" s="722"/>
      <c r="I3" s="723"/>
      <c r="J3" s="613" t="s">
        <v>2000</v>
      </c>
      <c r="K3" s="721" t="s">
        <v>1978</v>
      </c>
      <c r="L3" s="722"/>
      <c r="M3" s="722"/>
      <c r="N3" s="722"/>
      <c r="O3" s="722"/>
      <c r="P3" s="723"/>
      <c r="Q3" s="724" t="s">
        <v>32</v>
      </c>
      <c r="R3" s="724" t="s">
        <v>8</v>
      </c>
    </row>
    <row r="4" spans="1:18" ht="49.5" customHeight="1" x14ac:dyDescent="0.2">
      <c r="A4" s="729"/>
      <c r="B4" s="729"/>
      <c r="C4" s="729"/>
      <c r="D4" s="729"/>
      <c r="E4" s="729"/>
      <c r="F4" s="729"/>
      <c r="G4" s="612" t="s">
        <v>1984</v>
      </c>
      <c r="H4" s="612" t="s">
        <v>1985</v>
      </c>
      <c r="I4" s="612" t="s">
        <v>1986</v>
      </c>
      <c r="J4" s="612" t="s">
        <v>1999</v>
      </c>
      <c r="K4" s="612" t="s">
        <v>1983</v>
      </c>
      <c r="L4" s="612" t="s">
        <v>1979</v>
      </c>
      <c r="M4" s="612" t="s">
        <v>1980</v>
      </c>
      <c r="N4" s="612" t="s">
        <v>1981</v>
      </c>
      <c r="O4" s="612" t="s">
        <v>1982</v>
      </c>
      <c r="P4" s="612" t="s">
        <v>2001</v>
      </c>
      <c r="Q4" s="725"/>
      <c r="R4" s="725"/>
    </row>
    <row r="5" spans="1:18" ht="24.75" customHeight="1" x14ac:dyDescent="0.2">
      <c r="A5" s="542" t="s">
        <v>29</v>
      </c>
      <c r="B5" s="542">
        <v>5</v>
      </c>
      <c r="C5" s="542">
        <v>6</v>
      </c>
      <c r="D5" s="542">
        <v>6</v>
      </c>
      <c r="E5" s="542">
        <v>9</v>
      </c>
      <c r="F5" s="542">
        <v>22</v>
      </c>
      <c r="G5" s="543">
        <v>184950</v>
      </c>
      <c r="H5" s="543">
        <v>388397</v>
      </c>
      <c r="I5" s="543">
        <v>29900</v>
      </c>
      <c r="J5" s="543"/>
      <c r="K5" s="543"/>
      <c r="L5" s="543">
        <v>2129275</v>
      </c>
      <c r="M5" s="543"/>
      <c r="N5" s="543"/>
      <c r="O5" s="543"/>
      <c r="P5" s="543"/>
      <c r="Q5" s="543">
        <v>2732522</v>
      </c>
      <c r="R5" s="542" t="s">
        <v>199</v>
      </c>
    </row>
    <row r="6" spans="1:18" ht="20.25" customHeight="1" x14ac:dyDescent="0.2">
      <c r="A6" s="542" t="s">
        <v>30</v>
      </c>
      <c r="B6" s="542">
        <v>3</v>
      </c>
      <c r="C6" s="542">
        <v>2</v>
      </c>
      <c r="D6" s="542">
        <v>2</v>
      </c>
      <c r="E6" s="542">
        <v>15</v>
      </c>
      <c r="F6" s="542">
        <v>15</v>
      </c>
      <c r="G6" s="543">
        <v>7100</v>
      </c>
      <c r="H6" s="543">
        <v>750000</v>
      </c>
      <c r="I6" s="543"/>
      <c r="J6" s="543"/>
      <c r="K6" s="543"/>
      <c r="L6" s="543"/>
      <c r="M6" s="543"/>
      <c r="N6" s="543">
        <v>1444000</v>
      </c>
      <c r="O6" s="543"/>
      <c r="P6" s="543"/>
      <c r="Q6" s="543">
        <v>2201100</v>
      </c>
      <c r="R6" s="542" t="s">
        <v>227</v>
      </c>
    </row>
    <row r="7" spans="1:18" ht="57" x14ac:dyDescent="0.2">
      <c r="A7" s="544" t="s">
        <v>31</v>
      </c>
      <c r="B7" s="544">
        <v>3</v>
      </c>
      <c r="C7" s="544">
        <v>3</v>
      </c>
      <c r="D7" s="544">
        <v>3</v>
      </c>
      <c r="E7" s="544">
        <v>8</v>
      </c>
      <c r="F7" s="544">
        <v>8</v>
      </c>
      <c r="G7" s="545">
        <v>451700</v>
      </c>
      <c r="H7" s="545">
        <v>30000</v>
      </c>
      <c r="I7" s="545"/>
      <c r="J7" s="545"/>
      <c r="K7" s="545"/>
      <c r="L7" s="545"/>
      <c r="M7" s="545"/>
      <c r="N7" s="545"/>
      <c r="O7" s="545"/>
      <c r="P7" s="545">
        <v>300000</v>
      </c>
      <c r="Q7" s="545">
        <v>781700</v>
      </c>
      <c r="R7" s="546" t="s">
        <v>675</v>
      </c>
    </row>
    <row r="8" spans="1:18" ht="29.25" customHeight="1" x14ac:dyDescent="0.2">
      <c r="A8" s="540" t="s">
        <v>32</v>
      </c>
      <c r="B8" s="540">
        <v>11</v>
      </c>
      <c r="C8" s="540">
        <v>11</v>
      </c>
      <c r="D8" s="540">
        <v>11</v>
      </c>
      <c r="E8" s="540">
        <v>32</v>
      </c>
      <c r="F8" s="540">
        <v>45</v>
      </c>
      <c r="G8" s="541">
        <v>643750</v>
      </c>
      <c r="H8" s="541">
        <v>1168397</v>
      </c>
      <c r="I8" s="541">
        <v>29900</v>
      </c>
      <c r="J8" s="541"/>
      <c r="K8" s="541"/>
      <c r="L8" s="541">
        <v>2129275</v>
      </c>
      <c r="M8" s="541"/>
      <c r="N8" s="541">
        <v>1444000</v>
      </c>
      <c r="O8" s="541"/>
      <c r="P8" s="541">
        <v>300000</v>
      </c>
      <c r="Q8" s="541">
        <v>5715322</v>
      </c>
      <c r="R8" s="540"/>
    </row>
    <row r="9" spans="1:18" ht="35.25" customHeight="1" x14ac:dyDescent="0.2">
      <c r="L9" s="726"/>
      <c r="M9" s="726"/>
      <c r="N9" s="726"/>
      <c r="O9" s="726"/>
      <c r="P9" s="726"/>
      <c r="Q9" s="726"/>
      <c r="R9" s="726"/>
    </row>
  </sheetData>
  <mergeCells count="12">
    <mergeCell ref="K3:P3"/>
    <mergeCell ref="Q3:Q4"/>
    <mergeCell ref="R3:R4"/>
    <mergeCell ref="L9:R9"/>
    <mergeCell ref="A1:R1"/>
    <mergeCell ref="A3:A4"/>
    <mergeCell ref="B3:B4"/>
    <mergeCell ref="C3:C4"/>
    <mergeCell ref="D3:D4"/>
    <mergeCell ref="E3:E4"/>
    <mergeCell ref="F3:F4"/>
    <mergeCell ref="G3:I3"/>
  </mergeCells>
  <pageMargins left="0.35" right="0.23622047244094491" top="0.74803149606299213" bottom="0.74803149606299213" header="0.31496062992125984" footer="0.31496062992125984"/>
  <pageSetup paperSize="9" scale="77" firstPageNumber="17" orientation="landscape" useFirstPageNumber="1" r:id="rId1"/>
  <headerFooter>
    <oddFooter>&amp;C&amp;P&amp;R&amp;A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O46"/>
  <sheetViews>
    <sheetView view="pageBreakPreview" zoomScaleNormal="85" zoomScaleSheetLayoutView="100" workbookViewId="0">
      <pane xSplit="6" ySplit="6" topLeftCell="AW12" activePane="bottomRight" state="frozen"/>
      <selection activeCell="F10" sqref="F10"/>
      <selection pane="topRight" activeCell="F10" sqref="F10"/>
      <selection pane="bottomLeft" activeCell="F10" sqref="F10"/>
      <selection pane="bottomRight" activeCell="B3" sqref="B3:B6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6.625" style="1" customWidth="1"/>
    <col min="5" max="5" width="14.25" style="1" customWidth="1"/>
    <col min="6" max="6" width="21.625" style="1" customWidth="1"/>
    <col min="7" max="12" width="7.375" style="1" hidden="1" customWidth="1"/>
    <col min="13" max="13" width="9" style="48" hidden="1" customWidth="1"/>
    <col min="14" max="14" width="11.75" style="48" hidden="1" customWidth="1"/>
    <col min="15" max="48" width="9" style="1" hidden="1" customWidth="1"/>
    <col min="49" max="49" width="16.75" style="1" customWidth="1"/>
    <col min="50" max="50" width="20.75" style="1" customWidth="1"/>
    <col min="51" max="51" width="11" style="6" hidden="1" customWidth="1"/>
    <col min="52" max="52" width="12.125" style="6" hidden="1" customWidth="1"/>
    <col min="53" max="53" width="11.625" style="6" hidden="1" customWidth="1"/>
    <col min="54" max="54" width="8.5" style="6" hidden="1" customWidth="1"/>
    <col min="55" max="55" width="9.125" style="6" hidden="1" customWidth="1"/>
    <col min="56" max="56" width="9.875" style="6" hidden="1" customWidth="1"/>
    <col min="57" max="57" width="6" style="6" bestFit="1" customWidth="1"/>
    <col min="58" max="58" width="4.375" style="6" bestFit="1" customWidth="1"/>
    <col min="59" max="59" width="5" style="6" bestFit="1" customWidth="1"/>
    <col min="60" max="60" width="6.25" style="6" customWidth="1"/>
    <col min="61" max="61" width="4.375" style="6" customWidth="1"/>
    <col min="62" max="62" width="4.75" style="6" bestFit="1" customWidth="1"/>
    <col min="63" max="63" width="7.625" style="6" customWidth="1"/>
    <col min="64" max="64" width="7" style="6" bestFit="1" customWidth="1"/>
    <col min="65" max="65" width="8" style="6" customWidth="1"/>
    <col min="66" max="66" width="11.375" style="1" customWidth="1"/>
    <col min="67" max="67" width="7" style="1" customWidth="1"/>
    <col min="68" max="16384" width="9" style="1"/>
  </cols>
  <sheetData>
    <row r="1" spans="1:67" s="45" customFormat="1" ht="31.5" customHeight="1" x14ac:dyDescent="0.2">
      <c r="A1" s="798" t="s">
        <v>367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  <c r="AH1" s="798"/>
      <c r="AI1" s="798"/>
      <c r="AJ1" s="798"/>
      <c r="AK1" s="798"/>
      <c r="AL1" s="798"/>
      <c r="AM1" s="798"/>
      <c r="AN1" s="798"/>
      <c r="AO1" s="798"/>
      <c r="AP1" s="798"/>
      <c r="AQ1" s="798"/>
      <c r="AR1" s="798"/>
      <c r="AS1" s="798"/>
      <c r="AT1" s="798"/>
      <c r="AU1" s="798"/>
      <c r="AV1" s="798"/>
      <c r="AW1" s="798"/>
      <c r="AX1" s="798"/>
      <c r="AY1" s="798"/>
      <c r="AZ1" s="798"/>
      <c r="BA1" s="798"/>
      <c r="BB1" s="798"/>
      <c r="BC1" s="798"/>
      <c r="BD1" s="798"/>
    </row>
    <row r="2" spans="1:67" s="14" customFormat="1" ht="24" customHeight="1" x14ac:dyDescent="0.2">
      <c r="A2" s="799" t="s">
        <v>200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  <c r="AM2" s="799"/>
      <c r="AN2" s="799"/>
      <c r="AO2" s="799"/>
      <c r="AP2" s="799"/>
      <c r="AQ2" s="799"/>
      <c r="AR2" s="799"/>
      <c r="AS2" s="799"/>
      <c r="AT2" s="799"/>
      <c r="AU2" s="799"/>
      <c r="AV2" s="799"/>
      <c r="AW2" s="799"/>
      <c r="AX2" s="799"/>
      <c r="AY2" s="799"/>
      <c r="AZ2" s="799"/>
      <c r="BA2" s="799"/>
      <c r="BB2" s="799"/>
      <c r="BC2" s="799"/>
      <c r="BD2" s="799"/>
    </row>
    <row r="3" spans="1:67" s="5" customFormat="1" ht="18.75" x14ac:dyDescent="0.2">
      <c r="A3" s="785" t="s">
        <v>2502</v>
      </c>
      <c r="B3" s="785" t="s">
        <v>2476</v>
      </c>
      <c r="C3" s="785" t="s">
        <v>2477</v>
      </c>
      <c r="D3" s="785" t="s">
        <v>2480</v>
      </c>
      <c r="E3" s="785" t="s">
        <v>2478</v>
      </c>
      <c r="F3" s="785" t="s">
        <v>2479</v>
      </c>
      <c r="G3" s="803" t="s">
        <v>57</v>
      </c>
      <c r="H3" s="804"/>
      <c r="I3" s="804"/>
      <c r="J3" s="804"/>
      <c r="K3" s="804"/>
      <c r="L3" s="805"/>
      <c r="M3" s="757" t="s">
        <v>137</v>
      </c>
      <c r="N3" s="758"/>
      <c r="O3" s="775" t="s">
        <v>58</v>
      </c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776"/>
      <c r="AM3" s="776"/>
      <c r="AN3" s="776"/>
      <c r="AO3" s="776"/>
      <c r="AP3" s="776"/>
      <c r="AQ3" s="776"/>
      <c r="AR3" s="776"/>
      <c r="AS3" s="776"/>
      <c r="AT3" s="776"/>
      <c r="AU3" s="776"/>
      <c r="AV3" s="777"/>
      <c r="AW3" s="765" t="s">
        <v>133</v>
      </c>
      <c r="AX3" s="766"/>
      <c r="AY3" s="766"/>
      <c r="AZ3" s="766"/>
      <c r="BA3" s="766"/>
      <c r="BB3" s="766"/>
      <c r="BC3" s="766"/>
      <c r="BD3" s="767"/>
      <c r="BE3" s="788" t="s">
        <v>233</v>
      </c>
      <c r="BF3" s="789"/>
      <c r="BG3" s="789"/>
      <c r="BH3" s="789"/>
      <c r="BI3" s="790"/>
      <c r="BJ3" s="765" t="s">
        <v>234</v>
      </c>
      <c r="BK3" s="766"/>
      <c r="BL3" s="766"/>
      <c r="BM3" s="767"/>
      <c r="BN3" s="800" t="s">
        <v>235</v>
      </c>
      <c r="BO3" s="756" t="s">
        <v>2144</v>
      </c>
    </row>
    <row r="4" spans="1:67" s="5" customFormat="1" ht="18.75" x14ac:dyDescent="0.2">
      <c r="A4" s="786"/>
      <c r="B4" s="786"/>
      <c r="C4" s="786"/>
      <c r="D4" s="786"/>
      <c r="E4" s="786"/>
      <c r="F4" s="786"/>
      <c r="G4" s="806" t="s">
        <v>38</v>
      </c>
      <c r="H4" s="806"/>
      <c r="I4" s="806" t="s">
        <v>39</v>
      </c>
      <c r="J4" s="806"/>
      <c r="K4" s="806" t="s">
        <v>40</v>
      </c>
      <c r="L4" s="806"/>
      <c r="M4" s="759"/>
      <c r="N4" s="760"/>
      <c r="O4" s="774" t="s">
        <v>136</v>
      </c>
      <c r="P4" s="774"/>
      <c r="Q4" s="774"/>
      <c r="R4" s="774"/>
      <c r="S4" s="781" t="s">
        <v>202</v>
      </c>
      <c r="T4" s="782"/>
      <c r="U4" s="778" t="s">
        <v>44</v>
      </c>
      <c r="V4" s="779"/>
      <c r="W4" s="779"/>
      <c r="X4" s="779"/>
      <c r="Y4" s="779"/>
      <c r="Z4" s="780"/>
      <c r="AA4" s="778" t="s">
        <v>45</v>
      </c>
      <c r="AB4" s="779"/>
      <c r="AC4" s="779"/>
      <c r="AD4" s="779"/>
      <c r="AE4" s="779"/>
      <c r="AF4" s="780"/>
      <c r="AG4" s="778" t="s">
        <v>47</v>
      </c>
      <c r="AH4" s="779"/>
      <c r="AI4" s="779"/>
      <c r="AJ4" s="780"/>
      <c r="AK4" s="778" t="s">
        <v>49</v>
      </c>
      <c r="AL4" s="779"/>
      <c r="AM4" s="779"/>
      <c r="AN4" s="780"/>
      <c r="AO4" s="778" t="s">
        <v>50</v>
      </c>
      <c r="AP4" s="779"/>
      <c r="AQ4" s="779"/>
      <c r="AR4" s="780"/>
      <c r="AS4" s="778" t="s">
        <v>48</v>
      </c>
      <c r="AT4" s="779"/>
      <c r="AU4" s="779"/>
      <c r="AV4" s="780"/>
      <c r="AW4" s="768"/>
      <c r="AX4" s="769"/>
      <c r="AY4" s="769"/>
      <c r="AZ4" s="769"/>
      <c r="BA4" s="769"/>
      <c r="BB4" s="769"/>
      <c r="BC4" s="769"/>
      <c r="BD4" s="770"/>
      <c r="BE4" s="791"/>
      <c r="BF4" s="792"/>
      <c r="BG4" s="792"/>
      <c r="BH4" s="792"/>
      <c r="BI4" s="793"/>
      <c r="BJ4" s="768"/>
      <c r="BK4" s="769"/>
      <c r="BL4" s="769"/>
      <c r="BM4" s="770"/>
      <c r="BN4" s="801"/>
      <c r="BO4" s="756"/>
    </row>
    <row r="5" spans="1:67" s="5" customFormat="1" ht="21" x14ac:dyDescent="0.2">
      <c r="A5" s="786"/>
      <c r="B5" s="786"/>
      <c r="C5" s="786"/>
      <c r="D5" s="786"/>
      <c r="E5" s="786"/>
      <c r="F5" s="786"/>
      <c r="G5" s="806"/>
      <c r="H5" s="806"/>
      <c r="I5" s="806"/>
      <c r="J5" s="806"/>
      <c r="K5" s="806"/>
      <c r="L5" s="806"/>
      <c r="M5" s="761"/>
      <c r="N5" s="762"/>
      <c r="O5" s="763" t="s">
        <v>46</v>
      </c>
      <c r="P5" s="764"/>
      <c r="Q5" s="763" t="s">
        <v>251</v>
      </c>
      <c r="R5" s="764"/>
      <c r="S5" s="783"/>
      <c r="T5" s="784"/>
      <c r="U5" s="763" t="s">
        <v>52</v>
      </c>
      <c r="V5" s="764"/>
      <c r="W5" s="763" t="s">
        <v>46</v>
      </c>
      <c r="X5" s="764"/>
      <c r="Y5" s="763" t="s">
        <v>251</v>
      </c>
      <c r="Z5" s="764"/>
      <c r="AA5" s="763" t="s">
        <v>52</v>
      </c>
      <c r="AB5" s="764"/>
      <c r="AC5" s="763" t="s">
        <v>46</v>
      </c>
      <c r="AD5" s="764"/>
      <c r="AE5" s="763" t="s">
        <v>251</v>
      </c>
      <c r="AF5" s="764"/>
      <c r="AG5" s="763" t="s">
        <v>46</v>
      </c>
      <c r="AH5" s="764"/>
      <c r="AI5" s="763" t="s">
        <v>251</v>
      </c>
      <c r="AJ5" s="764"/>
      <c r="AK5" s="763" t="s">
        <v>46</v>
      </c>
      <c r="AL5" s="764"/>
      <c r="AM5" s="763" t="s">
        <v>251</v>
      </c>
      <c r="AN5" s="764"/>
      <c r="AO5" s="763" t="s">
        <v>46</v>
      </c>
      <c r="AP5" s="764"/>
      <c r="AQ5" s="763" t="s">
        <v>251</v>
      </c>
      <c r="AR5" s="764"/>
      <c r="AS5" s="763" t="s">
        <v>46</v>
      </c>
      <c r="AT5" s="764"/>
      <c r="AU5" s="763" t="s">
        <v>251</v>
      </c>
      <c r="AV5" s="764"/>
      <c r="AW5" s="771" t="s">
        <v>135</v>
      </c>
      <c r="AX5" s="771" t="s">
        <v>228</v>
      </c>
      <c r="AY5" s="773" t="s">
        <v>203</v>
      </c>
      <c r="AZ5" s="773"/>
      <c r="BA5" s="773"/>
      <c r="BB5" s="773" t="s">
        <v>204</v>
      </c>
      <c r="BC5" s="773"/>
      <c r="BD5" s="773"/>
      <c r="BE5" s="794" t="s">
        <v>251</v>
      </c>
      <c r="BF5" s="794" t="s">
        <v>51</v>
      </c>
      <c r="BG5" s="794" t="s">
        <v>52</v>
      </c>
      <c r="BH5" s="794" t="s">
        <v>46</v>
      </c>
      <c r="BI5" s="794" t="s">
        <v>53</v>
      </c>
      <c r="BJ5" s="796" t="s">
        <v>54</v>
      </c>
      <c r="BK5" s="796" t="s">
        <v>139</v>
      </c>
      <c r="BL5" s="796" t="s">
        <v>55</v>
      </c>
      <c r="BM5" s="796" t="s">
        <v>56</v>
      </c>
      <c r="BN5" s="801"/>
      <c r="BO5" s="756"/>
    </row>
    <row r="6" spans="1:67" s="5" customFormat="1" ht="45" customHeight="1" x14ac:dyDescent="0.2">
      <c r="A6" s="787"/>
      <c r="B6" s="787"/>
      <c r="C6" s="787"/>
      <c r="D6" s="787"/>
      <c r="E6" s="787"/>
      <c r="F6" s="787"/>
      <c r="G6" s="39" t="s">
        <v>106</v>
      </c>
      <c r="H6" s="39" t="s">
        <v>107</v>
      </c>
      <c r="I6" s="39" t="s">
        <v>106</v>
      </c>
      <c r="J6" s="39" t="s">
        <v>107</v>
      </c>
      <c r="K6" s="39" t="s">
        <v>106</v>
      </c>
      <c r="L6" s="39" t="s">
        <v>107</v>
      </c>
      <c r="M6" s="2" t="s">
        <v>41</v>
      </c>
      <c r="N6" s="2" t="s">
        <v>42</v>
      </c>
      <c r="O6" s="46" t="s">
        <v>106</v>
      </c>
      <c r="P6" s="46" t="s">
        <v>107</v>
      </c>
      <c r="Q6" s="27" t="s">
        <v>106</v>
      </c>
      <c r="R6" s="27" t="s">
        <v>107</v>
      </c>
      <c r="S6" s="38" t="s">
        <v>106</v>
      </c>
      <c r="T6" s="38" t="s">
        <v>107</v>
      </c>
      <c r="U6" s="32" t="s">
        <v>106</v>
      </c>
      <c r="V6" s="32" t="s">
        <v>107</v>
      </c>
      <c r="W6" s="38" t="s">
        <v>106</v>
      </c>
      <c r="X6" s="38" t="s">
        <v>107</v>
      </c>
      <c r="Y6" s="27" t="s">
        <v>106</v>
      </c>
      <c r="Z6" s="27" t="s">
        <v>107</v>
      </c>
      <c r="AA6" s="38" t="s">
        <v>106</v>
      </c>
      <c r="AB6" s="38" t="s">
        <v>107</v>
      </c>
      <c r="AC6" s="32" t="s">
        <v>106</v>
      </c>
      <c r="AD6" s="32" t="s">
        <v>107</v>
      </c>
      <c r="AE6" s="27" t="s">
        <v>106</v>
      </c>
      <c r="AF6" s="27" t="s">
        <v>107</v>
      </c>
      <c r="AG6" s="32" t="s">
        <v>106</v>
      </c>
      <c r="AH6" s="32" t="s">
        <v>107</v>
      </c>
      <c r="AI6" s="27" t="s">
        <v>106</v>
      </c>
      <c r="AJ6" s="27" t="s">
        <v>107</v>
      </c>
      <c r="AK6" s="32" t="s">
        <v>106</v>
      </c>
      <c r="AL6" s="32" t="s">
        <v>107</v>
      </c>
      <c r="AM6" s="27" t="s">
        <v>106</v>
      </c>
      <c r="AN6" s="27" t="s">
        <v>107</v>
      </c>
      <c r="AO6" s="32" t="s">
        <v>106</v>
      </c>
      <c r="AP6" s="32" t="s">
        <v>107</v>
      </c>
      <c r="AQ6" s="27" t="s">
        <v>106</v>
      </c>
      <c r="AR6" s="27" t="s">
        <v>107</v>
      </c>
      <c r="AS6" s="32" t="s">
        <v>106</v>
      </c>
      <c r="AT6" s="32" t="s">
        <v>107</v>
      </c>
      <c r="AU6" s="27" t="s">
        <v>106</v>
      </c>
      <c r="AV6" s="27" t="s">
        <v>107</v>
      </c>
      <c r="AW6" s="772"/>
      <c r="AX6" s="772"/>
      <c r="AY6" s="28" t="s">
        <v>134</v>
      </c>
      <c r="AZ6" s="28" t="s">
        <v>100</v>
      </c>
      <c r="BA6" s="28" t="s">
        <v>101</v>
      </c>
      <c r="BB6" s="28" t="s">
        <v>134</v>
      </c>
      <c r="BC6" s="28" t="s">
        <v>100</v>
      </c>
      <c r="BD6" s="28" t="s">
        <v>101</v>
      </c>
      <c r="BE6" s="795"/>
      <c r="BF6" s="795"/>
      <c r="BG6" s="795"/>
      <c r="BH6" s="795"/>
      <c r="BI6" s="795"/>
      <c r="BJ6" s="797"/>
      <c r="BK6" s="797"/>
      <c r="BL6" s="797"/>
      <c r="BM6" s="797"/>
      <c r="BN6" s="802"/>
      <c r="BO6" s="756"/>
    </row>
    <row r="7" spans="1:67" s="22" customFormat="1" ht="116.25" customHeight="1" x14ac:dyDescent="0.2">
      <c r="A7" s="87">
        <v>1</v>
      </c>
      <c r="B7" s="88" t="s">
        <v>1</v>
      </c>
      <c r="C7" s="88" t="s">
        <v>370</v>
      </c>
      <c r="D7" s="88" t="s">
        <v>646</v>
      </c>
      <c r="E7" s="88" t="s">
        <v>371</v>
      </c>
      <c r="F7" s="88" t="s">
        <v>270</v>
      </c>
      <c r="G7" s="23">
        <v>58.82</v>
      </c>
      <c r="H7" s="23"/>
      <c r="I7" s="23">
        <v>0</v>
      </c>
      <c r="J7" s="23"/>
      <c r="K7" s="23">
        <v>0</v>
      </c>
      <c r="L7" s="23"/>
      <c r="M7" s="23" t="s">
        <v>43</v>
      </c>
      <c r="N7" s="23">
        <v>0</v>
      </c>
      <c r="O7" s="3"/>
      <c r="P7" s="23">
        <v>1614</v>
      </c>
      <c r="Q7" s="23"/>
      <c r="R7" s="23"/>
      <c r="S7" s="23"/>
      <c r="T7" s="23"/>
      <c r="U7" s="23"/>
      <c r="V7" s="23">
        <v>1132</v>
      </c>
      <c r="W7" s="23"/>
      <c r="X7" s="23"/>
      <c r="Y7" s="23"/>
      <c r="Z7" s="23"/>
      <c r="AA7" s="77"/>
      <c r="AB7" s="77">
        <v>470</v>
      </c>
      <c r="AC7" s="77"/>
      <c r="AD7" s="3"/>
      <c r="AE7" s="78"/>
      <c r="AF7" s="23"/>
      <c r="AG7" s="23"/>
      <c r="AH7" s="23">
        <v>5</v>
      </c>
      <c r="AI7" s="23"/>
      <c r="AJ7" s="23"/>
      <c r="AK7" s="23"/>
      <c r="AL7" s="23">
        <v>3</v>
      </c>
      <c r="AM7" s="23"/>
      <c r="AN7" s="23"/>
      <c r="AO7" s="23"/>
      <c r="AP7" s="23">
        <v>1</v>
      </c>
      <c r="AQ7" s="23"/>
      <c r="AR7" s="23"/>
      <c r="AS7" s="23"/>
      <c r="AT7" s="23">
        <v>3</v>
      </c>
      <c r="AU7" s="77"/>
      <c r="AV7" s="77"/>
      <c r="AW7" s="3" t="s">
        <v>220</v>
      </c>
      <c r="AX7" s="3" t="s">
        <v>3</v>
      </c>
      <c r="AY7" s="59"/>
      <c r="AZ7" s="59"/>
      <c r="BA7" s="59"/>
      <c r="BB7" s="59"/>
      <c r="BC7" s="59"/>
      <c r="BD7" s="59"/>
      <c r="BE7" s="17"/>
      <c r="BF7" s="62">
        <v>9</v>
      </c>
      <c r="BG7" s="62">
        <v>9</v>
      </c>
      <c r="BH7" s="17">
        <v>4</v>
      </c>
      <c r="BI7" s="17">
        <v>2</v>
      </c>
      <c r="BJ7" s="63"/>
      <c r="BK7" s="63"/>
      <c r="BL7" s="63"/>
      <c r="BM7" s="63" t="s">
        <v>113</v>
      </c>
      <c r="BN7" s="3" t="s">
        <v>114</v>
      </c>
      <c r="BO7" s="22" t="s">
        <v>1909</v>
      </c>
    </row>
    <row r="8" spans="1:67" ht="56.25" x14ac:dyDescent="0.2">
      <c r="A8" s="104"/>
      <c r="B8" s="88"/>
      <c r="C8" s="88"/>
      <c r="D8" s="113"/>
      <c r="E8" s="113"/>
      <c r="F8" s="88" t="s">
        <v>417</v>
      </c>
      <c r="G8" s="106"/>
      <c r="H8" s="29"/>
      <c r="I8" s="29"/>
      <c r="J8" s="29"/>
      <c r="K8" s="29"/>
      <c r="L8" s="29">
        <v>4</v>
      </c>
      <c r="M8" s="19" t="s">
        <v>90</v>
      </c>
      <c r="N8" s="19"/>
      <c r="O8" s="4"/>
      <c r="P8" s="4"/>
      <c r="Q8" s="4"/>
      <c r="R8" s="19" t="s">
        <v>90</v>
      </c>
      <c r="S8" s="4"/>
      <c r="T8" s="4"/>
      <c r="U8" s="4"/>
      <c r="V8" s="4"/>
      <c r="W8" s="4"/>
      <c r="X8" s="4"/>
      <c r="Y8" s="4"/>
      <c r="Z8" s="19" t="s">
        <v>90</v>
      </c>
      <c r="AA8" s="4"/>
      <c r="AB8" s="4"/>
      <c r="AC8" s="4"/>
      <c r="AD8" s="4"/>
      <c r="AE8" s="4"/>
      <c r="AF8" s="19" t="s">
        <v>90</v>
      </c>
      <c r="AG8" s="107"/>
      <c r="AH8" s="107"/>
      <c r="AI8" s="4"/>
      <c r="AJ8" s="19" t="s">
        <v>90</v>
      </c>
      <c r="AK8" s="107"/>
      <c r="AL8" s="107"/>
      <c r="AM8" s="4"/>
      <c r="AN8" s="19" t="s">
        <v>90</v>
      </c>
      <c r="AO8" s="107"/>
      <c r="AP8" s="107"/>
      <c r="AQ8" s="4"/>
      <c r="AR8" s="19" t="s">
        <v>90</v>
      </c>
      <c r="AT8" s="108"/>
      <c r="AU8" s="4"/>
      <c r="AV8" s="19" t="s">
        <v>90</v>
      </c>
      <c r="AW8" s="40"/>
      <c r="AX8" s="106" t="s">
        <v>418</v>
      </c>
      <c r="AY8" s="31"/>
      <c r="AZ8" s="31"/>
      <c r="BA8" s="31"/>
      <c r="BB8" s="31"/>
      <c r="BC8" s="31"/>
      <c r="BD8" s="31"/>
      <c r="BE8" s="107"/>
      <c r="BF8" s="107">
        <v>9</v>
      </c>
      <c r="BG8" s="107">
        <v>9</v>
      </c>
      <c r="BH8" s="107">
        <v>4</v>
      </c>
      <c r="BI8" s="107">
        <v>2</v>
      </c>
      <c r="BJ8" s="107" t="s">
        <v>91</v>
      </c>
      <c r="BK8" s="107"/>
      <c r="BL8" s="107"/>
      <c r="BM8" s="107"/>
      <c r="BN8" s="3" t="s">
        <v>114</v>
      </c>
      <c r="BO8" s="22" t="s">
        <v>1909</v>
      </c>
    </row>
    <row r="9" spans="1:67" s="22" customFormat="1" ht="112.5" x14ac:dyDescent="0.2">
      <c r="A9" s="3"/>
      <c r="B9" s="88"/>
      <c r="C9" s="88"/>
      <c r="D9" s="113"/>
      <c r="E9" s="113"/>
      <c r="F9" s="88" t="s">
        <v>271</v>
      </c>
      <c r="G9" s="70"/>
      <c r="H9" s="64">
        <v>86.32</v>
      </c>
      <c r="I9" s="65"/>
      <c r="J9" s="65">
        <v>88.25</v>
      </c>
      <c r="K9" s="66"/>
      <c r="L9" s="67">
        <v>91.73</v>
      </c>
      <c r="M9" s="23" t="s">
        <v>115</v>
      </c>
      <c r="N9" s="35" t="s">
        <v>329</v>
      </c>
      <c r="O9" s="3"/>
      <c r="P9" s="3"/>
      <c r="Q9" s="3"/>
      <c r="R9" s="68">
        <v>4537</v>
      </c>
      <c r="S9" s="68"/>
      <c r="T9" s="68"/>
      <c r="U9" s="3"/>
      <c r="V9" s="3"/>
      <c r="W9" s="3"/>
      <c r="X9" s="3"/>
      <c r="Y9" s="3"/>
      <c r="Z9" s="3" t="s">
        <v>330</v>
      </c>
      <c r="AA9" s="3"/>
      <c r="AB9" s="3"/>
      <c r="AC9" s="3"/>
      <c r="AD9" s="3"/>
      <c r="AE9" s="3"/>
      <c r="AF9" s="69" t="s">
        <v>331</v>
      </c>
      <c r="AG9" s="76"/>
      <c r="AH9" s="76"/>
      <c r="AI9" s="3"/>
      <c r="AJ9" s="3" t="s">
        <v>332</v>
      </c>
      <c r="AK9" s="76"/>
      <c r="AL9" s="76"/>
      <c r="AM9" s="3"/>
      <c r="AN9" s="3" t="s">
        <v>333</v>
      </c>
      <c r="AO9" s="76"/>
      <c r="AP9" s="76"/>
      <c r="AQ9" s="3"/>
      <c r="AR9" s="3" t="s">
        <v>334</v>
      </c>
      <c r="AS9" s="70"/>
      <c r="AT9" s="3"/>
      <c r="AU9" s="3"/>
      <c r="AV9" s="70" t="s">
        <v>335</v>
      </c>
      <c r="AW9" s="3"/>
      <c r="AX9" s="3" t="s">
        <v>336</v>
      </c>
      <c r="AY9" s="60"/>
      <c r="AZ9" s="60"/>
      <c r="BA9" s="60"/>
      <c r="BB9" s="60"/>
      <c r="BC9" s="60"/>
      <c r="BD9" s="60"/>
      <c r="BE9" s="62">
        <v>9</v>
      </c>
      <c r="BF9" s="62">
        <v>9</v>
      </c>
      <c r="BG9" s="62">
        <v>9</v>
      </c>
      <c r="BH9" s="76"/>
      <c r="BI9" s="76"/>
      <c r="BJ9" s="76" t="s">
        <v>91</v>
      </c>
      <c r="BK9" s="76"/>
      <c r="BL9" s="76"/>
      <c r="BM9" s="76"/>
      <c r="BN9" s="3" t="s">
        <v>114</v>
      </c>
    </row>
    <row r="10" spans="1:67" s="22" customFormat="1" ht="56.25" x14ac:dyDescent="0.2">
      <c r="A10" s="3"/>
      <c r="B10" s="88"/>
      <c r="C10" s="88"/>
      <c r="D10" s="113"/>
      <c r="E10" s="113"/>
      <c r="F10" s="88" t="s">
        <v>229</v>
      </c>
      <c r="G10" s="26"/>
      <c r="H10" s="20">
        <v>10.66</v>
      </c>
      <c r="I10" s="72"/>
      <c r="J10" s="72">
        <v>16.739999999999998</v>
      </c>
      <c r="K10" s="73"/>
      <c r="L10" s="20">
        <v>22.51</v>
      </c>
      <c r="M10" s="23" t="s">
        <v>99</v>
      </c>
      <c r="N10" s="23" t="s">
        <v>337</v>
      </c>
      <c r="O10" s="3"/>
      <c r="P10" s="3"/>
      <c r="Q10" s="3"/>
      <c r="R10" s="3">
        <v>907</v>
      </c>
      <c r="S10" s="3"/>
      <c r="T10" s="3"/>
      <c r="U10" s="3"/>
      <c r="V10" s="3"/>
      <c r="W10" s="3"/>
      <c r="X10" s="3"/>
      <c r="Y10" s="3"/>
      <c r="Z10" s="3" t="s">
        <v>338</v>
      </c>
      <c r="AA10" s="3"/>
      <c r="AB10" s="3"/>
      <c r="AC10" s="3"/>
      <c r="AD10" s="3"/>
      <c r="AE10" s="3"/>
      <c r="AF10" s="70" t="s">
        <v>339</v>
      </c>
      <c r="AG10" s="76"/>
      <c r="AH10" s="76"/>
      <c r="AI10" s="3"/>
      <c r="AJ10" s="3" t="s">
        <v>340</v>
      </c>
      <c r="AK10" s="76"/>
      <c r="AL10" s="76"/>
      <c r="AM10" s="3"/>
      <c r="AN10" s="3" t="s">
        <v>341</v>
      </c>
      <c r="AO10" s="76"/>
      <c r="AP10" s="76"/>
      <c r="AQ10" s="3"/>
      <c r="AR10" s="3" t="s">
        <v>342</v>
      </c>
      <c r="AT10" s="74"/>
      <c r="AU10" s="3"/>
      <c r="AV10" s="70" t="s">
        <v>343</v>
      </c>
      <c r="AW10" s="3"/>
      <c r="AX10" s="3" t="s">
        <v>140</v>
      </c>
      <c r="AY10" s="60"/>
      <c r="AZ10" s="60"/>
      <c r="BA10" s="60"/>
      <c r="BB10" s="60"/>
      <c r="BC10" s="60"/>
      <c r="BD10" s="60"/>
      <c r="BE10" s="62">
        <v>9</v>
      </c>
      <c r="BF10" s="62">
        <v>9</v>
      </c>
      <c r="BG10" s="62">
        <v>9</v>
      </c>
      <c r="BH10" s="76"/>
      <c r="BI10" s="76"/>
      <c r="BJ10" s="76" t="s">
        <v>91</v>
      </c>
      <c r="BK10" s="76"/>
      <c r="BL10" s="76"/>
      <c r="BM10" s="76"/>
      <c r="BN10" s="3" t="s">
        <v>114</v>
      </c>
    </row>
    <row r="11" spans="1:67" s="22" customFormat="1" ht="75" x14ac:dyDescent="0.2">
      <c r="A11" s="3"/>
      <c r="B11" s="88"/>
      <c r="C11" s="88"/>
      <c r="D11" s="113"/>
      <c r="E11" s="113"/>
      <c r="F11" s="88" t="s">
        <v>272</v>
      </c>
      <c r="G11" s="70"/>
      <c r="H11" s="64">
        <v>69.13</v>
      </c>
      <c r="I11" s="20"/>
      <c r="J11" s="20">
        <v>87.03</v>
      </c>
      <c r="K11" s="67"/>
      <c r="L11" s="67">
        <v>88.47</v>
      </c>
      <c r="M11" s="23" t="s">
        <v>115</v>
      </c>
      <c r="N11" s="23" t="s">
        <v>344</v>
      </c>
      <c r="O11" s="3"/>
      <c r="P11" s="3"/>
      <c r="Q11" s="3"/>
      <c r="R11" s="3">
        <v>907</v>
      </c>
      <c r="S11" s="3"/>
      <c r="T11" s="3"/>
      <c r="U11" s="3"/>
      <c r="V11" s="3"/>
      <c r="W11" s="3"/>
      <c r="X11" s="3"/>
      <c r="Y11" s="3"/>
      <c r="Z11" s="3" t="s">
        <v>345</v>
      </c>
      <c r="AA11" s="3"/>
      <c r="AB11" s="3"/>
      <c r="AC11" s="3"/>
      <c r="AD11" s="3"/>
      <c r="AE11" s="3"/>
      <c r="AF11" s="70" t="s">
        <v>346</v>
      </c>
      <c r="AG11" s="76"/>
      <c r="AH11" s="76"/>
      <c r="AI11" s="3"/>
      <c r="AJ11" s="3" t="s">
        <v>347</v>
      </c>
      <c r="AK11" s="76"/>
      <c r="AL11" s="76"/>
      <c r="AM11" s="3"/>
      <c r="AN11" s="3" t="s">
        <v>348</v>
      </c>
      <c r="AO11" s="76"/>
      <c r="AP11" s="76"/>
      <c r="AQ11" s="3"/>
      <c r="AR11" s="3" t="s">
        <v>349</v>
      </c>
      <c r="AT11" s="74"/>
      <c r="AU11" s="3"/>
      <c r="AV11" s="70" t="s">
        <v>350</v>
      </c>
      <c r="AW11" s="3"/>
      <c r="AX11" s="3" t="s">
        <v>141</v>
      </c>
      <c r="AY11" s="60"/>
      <c r="AZ11" s="60"/>
      <c r="BA11" s="60"/>
      <c r="BB11" s="60"/>
      <c r="BC11" s="60"/>
      <c r="BD11" s="60"/>
      <c r="BE11" s="62">
        <v>9</v>
      </c>
      <c r="BF11" s="62">
        <v>9</v>
      </c>
      <c r="BG11" s="62">
        <v>9</v>
      </c>
      <c r="BH11" s="76"/>
      <c r="BI11" s="76"/>
      <c r="BJ11" s="76" t="s">
        <v>91</v>
      </c>
      <c r="BK11" s="76"/>
      <c r="BL11" s="76"/>
      <c r="BM11" s="76"/>
      <c r="BN11" s="3" t="s">
        <v>114</v>
      </c>
    </row>
    <row r="12" spans="1:67" s="22" customFormat="1" ht="76.900000000000006" customHeight="1" x14ac:dyDescent="0.2">
      <c r="A12" s="3"/>
      <c r="B12" s="88"/>
      <c r="C12" s="88"/>
      <c r="D12" s="113"/>
      <c r="E12" s="113"/>
      <c r="F12" s="88" t="s">
        <v>273</v>
      </c>
      <c r="G12" s="70"/>
      <c r="H12" s="64">
        <v>18.18</v>
      </c>
      <c r="I12" s="20"/>
      <c r="J12" s="20">
        <v>51.72</v>
      </c>
      <c r="K12" s="67"/>
      <c r="L12" s="67">
        <v>65.52</v>
      </c>
      <c r="M12" s="23" t="s">
        <v>351</v>
      </c>
      <c r="N12" s="23">
        <v>34</v>
      </c>
      <c r="O12" s="3"/>
      <c r="P12" s="3"/>
      <c r="Q12" s="3"/>
      <c r="R12" s="3">
        <v>34</v>
      </c>
      <c r="S12" s="3"/>
      <c r="T12" s="3"/>
      <c r="U12" s="3"/>
      <c r="V12" s="3" t="s">
        <v>352</v>
      </c>
      <c r="W12" s="3"/>
      <c r="X12" s="3"/>
      <c r="Y12" s="3"/>
      <c r="Z12" s="3"/>
      <c r="AA12" s="3"/>
      <c r="AB12" s="3" t="s">
        <v>353</v>
      </c>
      <c r="AC12" s="3"/>
      <c r="AD12" s="3"/>
      <c r="AE12" s="70"/>
      <c r="AF12" s="76"/>
      <c r="AG12" s="76"/>
      <c r="AH12" s="3"/>
      <c r="AI12" s="3"/>
      <c r="AJ12" s="76"/>
      <c r="AK12" s="76"/>
      <c r="AL12" s="3" t="s">
        <v>354</v>
      </c>
      <c r="AM12" s="3"/>
      <c r="AN12" s="76"/>
      <c r="AO12" s="76"/>
      <c r="AP12" s="3" t="s">
        <v>355</v>
      </c>
      <c r="AQ12" s="3"/>
      <c r="AR12" s="3"/>
      <c r="AS12" s="70"/>
      <c r="AT12" s="3"/>
      <c r="AU12" s="3"/>
      <c r="AV12" s="70"/>
      <c r="AW12" s="3"/>
      <c r="AX12" s="3" t="s">
        <v>142</v>
      </c>
      <c r="AY12" s="60"/>
      <c r="AZ12" s="60"/>
      <c r="BA12" s="60"/>
      <c r="BB12" s="60"/>
      <c r="BC12" s="60"/>
      <c r="BD12" s="60"/>
      <c r="BE12" s="62">
        <v>9</v>
      </c>
      <c r="BF12" s="62">
        <v>9</v>
      </c>
      <c r="BG12" s="62">
        <v>9</v>
      </c>
      <c r="BH12" s="76"/>
      <c r="BI12" s="76"/>
      <c r="BJ12" s="76" t="s">
        <v>91</v>
      </c>
      <c r="BK12" s="76"/>
      <c r="BL12" s="76"/>
      <c r="BM12" s="76"/>
      <c r="BN12" s="3" t="s">
        <v>114</v>
      </c>
    </row>
    <row r="13" spans="1:67" s="22" customFormat="1" ht="72.75" customHeight="1" x14ac:dyDescent="0.2">
      <c r="A13" s="3">
        <v>1</v>
      </c>
      <c r="B13" s="88"/>
      <c r="C13" s="88"/>
      <c r="D13" s="113"/>
      <c r="E13" s="113"/>
      <c r="F13" s="88" t="s">
        <v>2481</v>
      </c>
      <c r="G13" s="26"/>
      <c r="H13" s="20">
        <v>53.24</v>
      </c>
      <c r="I13" s="20"/>
      <c r="J13" s="20">
        <v>54.53</v>
      </c>
      <c r="K13" s="73"/>
      <c r="L13" s="20">
        <v>59.52</v>
      </c>
      <c r="M13" s="23" t="s">
        <v>356</v>
      </c>
      <c r="N13" s="35" t="s">
        <v>422</v>
      </c>
      <c r="O13" s="3"/>
      <c r="P13" s="3"/>
      <c r="Q13" s="3"/>
      <c r="R13" s="75" t="s">
        <v>143</v>
      </c>
      <c r="S13" s="75"/>
      <c r="T13" s="75"/>
      <c r="U13" s="3"/>
      <c r="V13" s="3"/>
      <c r="W13" s="3"/>
      <c r="X13" s="3"/>
      <c r="Y13" s="3"/>
      <c r="Z13" s="3" t="s">
        <v>357</v>
      </c>
      <c r="AA13" s="3"/>
      <c r="AB13" s="3"/>
      <c r="AC13" s="3"/>
      <c r="AD13" s="3"/>
      <c r="AE13" s="3"/>
      <c r="AF13" s="70" t="s">
        <v>358</v>
      </c>
      <c r="AG13" s="76"/>
      <c r="AH13" s="76"/>
      <c r="AI13" s="3"/>
      <c r="AJ13" s="3" t="s">
        <v>359</v>
      </c>
      <c r="AK13" s="76"/>
      <c r="AL13" s="76"/>
      <c r="AM13" s="3"/>
      <c r="AN13" s="3" t="s">
        <v>360</v>
      </c>
      <c r="AO13" s="76"/>
      <c r="AP13" s="76"/>
      <c r="AQ13" s="3"/>
      <c r="AR13" s="3" t="s">
        <v>361</v>
      </c>
      <c r="AT13" s="54"/>
      <c r="AU13" s="3"/>
      <c r="AV13" s="70" t="s">
        <v>362</v>
      </c>
      <c r="AW13" s="3"/>
      <c r="AX13" s="3" t="s">
        <v>4</v>
      </c>
      <c r="AY13" s="60"/>
      <c r="AZ13" s="60"/>
      <c r="BA13" s="60"/>
      <c r="BB13" s="60"/>
      <c r="BC13" s="60"/>
      <c r="BD13" s="60"/>
      <c r="BE13" s="76">
        <v>9</v>
      </c>
      <c r="BF13" s="76">
        <v>9</v>
      </c>
      <c r="BG13" s="76">
        <v>9</v>
      </c>
      <c r="BH13" s="76"/>
      <c r="BI13" s="76"/>
      <c r="BJ13" s="76" t="s">
        <v>91</v>
      </c>
      <c r="BK13" s="76"/>
      <c r="BL13" s="76"/>
      <c r="BM13" s="76"/>
      <c r="BN13" s="3" t="s">
        <v>114</v>
      </c>
      <c r="BO13" s="22" t="s">
        <v>1909</v>
      </c>
    </row>
    <row r="14" spans="1:67" s="22" customFormat="1" ht="56.25" x14ac:dyDescent="0.2">
      <c r="A14" s="3"/>
      <c r="B14" s="114"/>
      <c r="C14" s="114"/>
      <c r="D14" s="114"/>
      <c r="E14" s="114"/>
      <c r="F14" s="88" t="s">
        <v>2482</v>
      </c>
      <c r="G14" s="3"/>
      <c r="H14" s="3">
        <v>65.459999999999994</v>
      </c>
      <c r="J14" s="3">
        <v>69.36</v>
      </c>
      <c r="K14" s="3"/>
      <c r="L14" s="3">
        <v>66.03</v>
      </c>
      <c r="M14" s="23" t="s">
        <v>88</v>
      </c>
      <c r="N14" s="23" t="s">
        <v>146</v>
      </c>
      <c r="O14" s="3"/>
      <c r="P14" s="3"/>
      <c r="Q14" s="3" t="s">
        <v>88</v>
      </c>
      <c r="R14" s="3" t="s">
        <v>146</v>
      </c>
      <c r="S14" s="3"/>
      <c r="T14" s="3"/>
      <c r="U14" s="3"/>
      <c r="V14" s="3"/>
      <c r="W14" s="3"/>
      <c r="X14" s="3"/>
      <c r="Y14" s="3"/>
      <c r="Z14" s="3" t="s">
        <v>274</v>
      </c>
      <c r="AA14" s="70"/>
      <c r="AB14" s="70"/>
      <c r="AC14" s="70"/>
      <c r="AD14" s="3"/>
      <c r="AE14" s="71"/>
      <c r="AF14" s="3" t="s">
        <v>275</v>
      </c>
      <c r="AG14" s="3"/>
      <c r="AH14" s="3"/>
      <c r="AI14" s="3"/>
      <c r="AJ14" s="3" t="s">
        <v>276</v>
      </c>
      <c r="AK14" s="3"/>
      <c r="AL14" s="3"/>
      <c r="AM14" s="3"/>
      <c r="AN14" s="3" t="s">
        <v>277</v>
      </c>
      <c r="AO14" s="3"/>
      <c r="AP14" s="3"/>
      <c r="AQ14" s="3"/>
      <c r="AR14" s="3" t="s">
        <v>278</v>
      </c>
      <c r="AS14" s="3"/>
      <c r="AT14" s="3"/>
      <c r="AU14" s="70"/>
      <c r="AV14" s="70" t="s">
        <v>279</v>
      </c>
      <c r="AW14" s="3"/>
      <c r="AX14" s="3" t="s">
        <v>5</v>
      </c>
      <c r="AY14" s="60"/>
      <c r="AZ14" s="60"/>
      <c r="BA14" s="60"/>
      <c r="BB14" s="60"/>
      <c r="BC14" s="60"/>
      <c r="BD14" s="60"/>
      <c r="BE14" s="76">
        <v>9</v>
      </c>
      <c r="BF14" s="76">
        <v>9</v>
      </c>
      <c r="BG14" s="76">
        <v>9</v>
      </c>
      <c r="BH14" s="76"/>
      <c r="BI14" s="76"/>
      <c r="BJ14" s="76" t="s">
        <v>91</v>
      </c>
      <c r="BK14" s="76" t="s">
        <v>91</v>
      </c>
      <c r="BL14" s="76" t="s">
        <v>91</v>
      </c>
      <c r="BM14" s="76"/>
      <c r="BN14" s="3" t="s">
        <v>114</v>
      </c>
      <c r="BO14" s="22" t="s">
        <v>1909</v>
      </c>
    </row>
    <row r="15" spans="1:67" s="22" customFormat="1" ht="56.25" x14ac:dyDescent="0.2">
      <c r="A15" s="3">
        <v>1</v>
      </c>
      <c r="B15" s="88"/>
      <c r="C15" s="88"/>
      <c r="D15" s="113"/>
      <c r="E15" s="113"/>
      <c r="F15" s="88" t="s">
        <v>2483</v>
      </c>
      <c r="G15" s="3"/>
      <c r="H15" s="3" t="s">
        <v>116</v>
      </c>
      <c r="I15" s="3" t="s">
        <v>117</v>
      </c>
      <c r="J15" s="3"/>
      <c r="K15" s="3"/>
      <c r="L15" s="3" t="s">
        <v>118</v>
      </c>
      <c r="M15" s="23" t="s">
        <v>149</v>
      </c>
      <c r="N15" s="23" t="s">
        <v>150</v>
      </c>
      <c r="O15" s="3" t="s">
        <v>151</v>
      </c>
      <c r="P15" s="3"/>
      <c r="Q15" s="3"/>
      <c r="R15" s="3"/>
      <c r="S15" s="3"/>
      <c r="T15" s="3"/>
      <c r="U15" s="3" t="s">
        <v>152</v>
      </c>
      <c r="V15" s="3"/>
      <c r="W15" s="3"/>
      <c r="X15" s="3"/>
      <c r="Y15" s="3"/>
      <c r="Z15" s="3"/>
      <c r="AA15" s="70"/>
      <c r="AB15" s="70"/>
      <c r="AC15" s="70" t="s">
        <v>152</v>
      </c>
      <c r="AD15" s="3"/>
      <c r="AE15" s="71"/>
      <c r="AF15" s="3"/>
      <c r="AG15" s="3" t="s">
        <v>153</v>
      </c>
      <c r="AH15" s="3"/>
      <c r="AI15" s="3"/>
      <c r="AJ15" s="3"/>
      <c r="AK15" s="3" t="s">
        <v>154</v>
      </c>
      <c r="AL15" s="3"/>
      <c r="AM15" s="3"/>
      <c r="AN15" s="3"/>
      <c r="AO15" s="3" t="s">
        <v>154</v>
      </c>
      <c r="AP15" s="3"/>
      <c r="AQ15" s="3"/>
      <c r="AR15" s="3"/>
      <c r="AS15" s="3" t="s">
        <v>154</v>
      </c>
      <c r="AT15" s="3"/>
      <c r="AU15" s="70"/>
      <c r="AV15" s="70"/>
      <c r="AW15" s="3"/>
      <c r="AX15" s="3" t="s">
        <v>6</v>
      </c>
      <c r="AY15" s="60"/>
      <c r="AZ15" s="60"/>
      <c r="BA15" s="60"/>
      <c r="BB15" s="60"/>
      <c r="BC15" s="60"/>
      <c r="BD15" s="60"/>
      <c r="BE15" s="76"/>
      <c r="BF15" s="76"/>
      <c r="BG15" s="76">
        <v>9</v>
      </c>
      <c r="BH15" s="76"/>
      <c r="BI15" s="76"/>
      <c r="BJ15" s="76" t="s">
        <v>91</v>
      </c>
      <c r="BK15" s="76" t="s">
        <v>87</v>
      </c>
      <c r="BL15" s="76"/>
      <c r="BM15" s="76"/>
      <c r="BN15" s="3" t="s">
        <v>280</v>
      </c>
      <c r="BO15" s="22" t="s">
        <v>1909</v>
      </c>
    </row>
    <row r="16" spans="1:67" s="22" customFormat="1" ht="56.25" x14ac:dyDescent="0.2">
      <c r="A16" s="3">
        <v>1</v>
      </c>
      <c r="B16" s="88"/>
      <c r="C16" s="88"/>
      <c r="D16" s="113"/>
      <c r="E16" s="113"/>
      <c r="F16" s="88" t="s">
        <v>281</v>
      </c>
      <c r="G16" s="3"/>
      <c r="H16" s="3">
        <v>15.96</v>
      </c>
      <c r="I16" s="3">
        <v>13.33</v>
      </c>
      <c r="J16" s="3"/>
      <c r="K16" s="3"/>
      <c r="L16" s="3">
        <v>15.65</v>
      </c>
      <c r="M16" s="23" t="s">
        <v>119</v>
      </c>
      <c r="N16" s="23">
        <v>16</v>
      </c>
      <c r="O16" s="3"/>
      <c r="P16" s="3">
        <v>16</v>
      </c>
      <c r="Q16" s="3"/>
      <c r="R16" s="3"/>
      <c r="S16" s="3"/>
      <c r="T16" s="3"/>
      <c r="U16" s="3"/>
      <c r="V16" s="3" t="s">
        <v>155</v>
      </c>
      <c r="W16" s="3"/>
      <c r="X16" s="3"/>
      <c r="Y16" s="3"/>
      <c r="Z16" s="3"/>
      <c r="AA16" s="70"/>
      <c r="AB16" s="70"/>
      <c r="AC16" s="70"/>
      <c r="AD16" s="3" t="s">
        <v>156</v>
      </c>
      <c r="AE16" s="71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70"/>
      <c r="AV16" s="70"/>
      <c r="AW16" s="3"/>
      <c r="AX16" s="3" t="s">
        <v>7</v>
      </c>
      <c r="AY16" s="60"/>
      <c r="AZ16" s="60"/>
      <c r="BA16" s="60"/>
      <c r="BB16" s="60"/>
      <c r="BC16" s="60"/>
      <c r="BD16" s="60"/>
      <c r="BE16" s="76"/>
      <c r="BF16" s="76"/>
      <c r="BG16" s="76">
        <v>9</v>
      </c>
      <c r="BH16" s="76"/>
      <c r="BI16" s="76"/>
      <c r="BJ16" s="76" t="s">
        <v>91</v>
      </c>
      <c r="BK16" s="76"/>
      <c r="BL16" s="76"/>
      <c r="BM16" s="76"/>
      <c r="BN16" s="3" t="s">
        <v>280</v>
      </c>
      <c r="BO16" s="22" t="s">
        <v>1909</v>
      </c>
    </row>
    <row r="17" spans="1:67" s="22" customFormat="1" ht="56.25" x14ac:dyDescent="0.2">
      <c r="A17" s="3">
        <v>1</v>
      </c>
      <c r="B17" s="88"/>
      <c r="C17" s="88"/>
      <c r="D17" s="113"/>
      <c r="E17" s="113"/>
      <c r="F17" s="88" t="s">
        <v>2484</v>
      </c>
      <c r="G17" s="3"/>
      <c r="H17" s="3" t="s">
        <v>83</v>
      </c>
      <c r="I17" s="3" t="s">
        <v>120</v>
      </c>
      <c r="J17" s="3"/>
      <c r="K17" s="3"/>
      <c r="L17" s="3" t="s">
        <v>121</v>
      </c>
      <c r="M17" s="23" t="s">
        <v>282</v>
      </c>
      <c r="N17" s="23" t="s">
        <v>283</v>
      </c>
      <c r="O17" s="3"/>
      <c r="P17" s="3" t="s">
        <v>283</v>
      </c>
      <c r="Q17" s="3"/>
      <c r="S17" s="3"/>
      <c r="T17" s="3" t="s">
        <v>282</v>
      </c>
      <c r="V17" s="3"/>
      <c r="W17" s="3"/>
      <c r="X17" s="3" t="s">
        <v>282</v>
      </c>
      <c r="Y17" s="3"/>
      <c r="Z17" s="3"/>
      <c r="AA17" s="70"/>
      <c r="AB17" s="70"/>
      <c r="AC17" s="70"/>
      <c r="AD17" s="3" t="s">
        <v>282</v>
      </c>
      <c r="AE17" s="71" t="s">
        <v>122</v>
      </c>
      <c r="AF17" s="3"/>
      <c r="AG17" s="3"/>
      <c r="AH17" s="3" t="s">
        <v>282</v>
      </c>
      <c r="AI17" s="3"/>
      <c r="AJ17" s="3"/>
      <c r="AK17" s="3"/>
      <c r="AL17" s="3" t="s">
        <v>282</v>
      </c>
      <c r="AM17" s="3"/>
      <c r="AN17" s="3"/>
      <c r="AO17" s="3"/>
      <c r="AP17" s="23" t="s">
        <v>282</v>
      </c>
      <c r="AQ17" s="3"/>
      <c r="AR17" s="3"/>
      <c r="AS17" s="3"/>
      <c r="AT17" s="23" t="s">
        <v>282</v>
      </c>
      <c r="AU17" s="70"/>
      <c r="AV17" s="70"/>
      <c r="AW17" s="3"/>
      <c r="AX17" s="3" t="s">
        <v>37</v>
      </c>
      <c r="AY17" s="60"/>
      <c r="AZ17" s="60"/>
      <c r="BA17" s="60"/>
      <c r="BB17" s="60"/>
      <c r="BC17" s="60"/>
      <c r="BD17" s="60"/>
      <c r="BE17" s="76"/>
      <c r="BF17" s="76"/>
      <c r="BG17" s="76"/>
      <c r="BH17" s="76">
        <v>4</v>
      </c>
      <c r="BI17" s="76"/>
      <c r="BJ17" s="76"/>
      <c r="BK17" s="76"/>
      <c r="BL17" s="76"/>
      <c r="BM17" s="76" t="s">
        <v>284</v>
      </c>
      <c r="BN17" s="3" t="s">
        <v>280</v>
      </c>
      <c r="BO17" s="22" t="s">
        <v>1909</v>
      </c>
    </row>
    <row r="18" spans="1:67" s="22" customFormat="1" ht="99.75" customHeight="1" x14ac:dyDescent="0.2">
      <c r="A18" s="3">
        <v>1</v>
      </c>
      <c r="B18" s="115"/>
      <c r="C18" s="115"/>
      <c r="D18" s="116"/>
      <c r="E18" s="116"/>
      <c r="F18" s="88" t="s">
        <v>2485</v>
      </c>
      <c r="G18" s="3"/>
      <c r="H18" s="3"/>
      <c r="I18" s="3"/>
      <c r="J18" s="3"/>
      <c r="K18" s="3"/>
      <c r="L18" s="3"/>
      <c r="M18" s="23" t="s">
        <v>389</v>
      </c>
      <c r="N18" s="23">
        <v>2095</v>
      </c>
      <c r="O18" s="3"/>
      <c r="P18" s="3">
        <v>2095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70"/>
      <c r="AB18" s="70"/>
      <c r="AC18" s="70"/>
      <c r="AD18" s="3"/>
      <c r="AE18" s="71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23"/>
      <c r="AQ18" s="3"/>
      <c r="AR18" s="3"/>
      <c r="AS18" s="3"/>
      <c r="AT18" s="23"/>
      <c r="AU18" s="70"/>
      <c r="AV18" s="70"/>
      <c r="AW18" s="3"/>
      <c r="AX18" s="92" t="s">
        <v>423</v>
      </c>
      <c r="AY18" s="60"/>
      <c r="AZ18" s="60"/>
      <c r="BA18" s="60"/>
      <c r="BB18" s="60"/>
      <c r="BC18" s="60"/>
      <c r="BD18" s="60"/>
      <c r="BE18" s="76"/>
      <c r="BF18" s="76">
        <v>9</v>
      </c>
      <c r="BG18" s="76">
        <v>9</v>
      </c>
      <c r="BH18" s="76">
        <v>4</v>
      </c>
      <c r="BI18" s="76">
        <v>2</v>
      </c>
      <c r="BJ18" s="76"/>
      <c r="BK18" s="76"/>
      <c r="BL18" s="76"/>
      <c r="BM18" s="76" t="s">
        <v>284</v>
      </c>
      <c r="BN18" s="3" t="s">
        <v>280</v>
      </c>
      <c r="BO18" s="22" t="s">
        <v>1909</v>
      </c>
    </row>
    <row r="19" spans="1:67" s="22" customFormat="1" ht="93.75" x14ac:dyDescent="0.2">
      <c r="A19" s="3">
        <v>1</v>
      </c>
      <c r="B19" s="115"/>
      <c r="C19" s="115"/>
      <c r="D19" s="115"/>
      <c r="E19" s="115"/>
      <c r="F19" s="88" t="s">
        <v>285</v>
      </c>
      <c r="G19" s="3"/>
      <c r="H19" s="3">
        <v>100</v>
      </c>
      <c r="I19" s="3"/>
      <c r="J19" s="3">
        <v>100</v>
      </c>
      <c r="K19" s="3"/>
      <c r="L19" s="3">
        <v>100</v>
      </c>
      <c r="M19" s="23" t="s">
        <v>123</v>
      </c>
      <c r="N19" s="23" t="s">
        <v>147</v>
      </c>
      <c r="O19" s="3"/>
      <c r="P19" s="3"/>
      <c r="Q19" s="3" t="s">
        <v>148</v>
      </c>
      <c r="R19" s="3" t="s">
        <v>147</v>
      </c>
      <c r="S19" s="3"/>
      <c r="T19" s="3"/>
      <c r="U19" s="3"/>
      <c r="V19" s="3"/>
      <c r="W19" s="3"/>
      <c r="X19" s="3"/>
      <c r="Y19" s="3"/>
      <c r="Z19" s="3" t="s">
        <v>286</v>
      </c>
      <c r="AA19" s="70"/>
      <c r="AB19" s="70"/>
      <c r="AC19" s="70"/>
      <c r="AD19" s="3"/>
      <c r="AE19" s="71"/>
      <c r="AF19" s="3" t="s">
        <v>287</v>
      </c>
      <c r="AG19" s="3"/>
      <c r="AH19" s="3"/>
      <c r="AI19" s="3"/>
      <c r="AJ19" s="3" t="s">
        <v>286</v>
      </c>
      <c r="AK19" s="3"/>
      <c r="AL19" s="3"/>
      <c r="AM19" s="3"/>
      <c r="AN19" s="3" t="s">
        <v>288</v>
      </c>
      <c r="AO19" s="3"/>
      <c r="AP19" s="3"/>
      <c r="AQ19" s="3"/>
      <c r="AR19" s="3" t="s">
        <v>289</v>
      </c>
      <c r="AS19" s="3"/>
      <c r="AT19" s="3"/>
      <c r="AU19" s="70"/>
      <c r="AV19" s="70" t="s">
        <v>290</v>
      </c>
      <c r="AW19" s="3"/>
      <c r="AX19" s="3" t="s">
        <v>424</v>
      </c>
      <c r="AY19" s="60"/>
      <c r="AZ19" s="60"/>
      <c r="BA19" s="60"/>
      <c r="BB19" s="60"/>
      <c r="BC19" s="60"/>
      <c r="BD19" s="60"/>
      <c r="BE19" s="76">
        <v>9</v>
      </c>
      <c r="BF19" s="76">
        <v>9</v>
      </c>
      <c r="BG19" s="76">
        <v>9</v>
      </c>
      <c r="BH19" s="76"/>
      <c r="BI19" s="76"/>
      <c r="BJ19" s="76" t="s">
        <v>91</v>
      </c>
      <c r="BK19" s="76"/>
      <c r="BL19" s="76"/>
      <c r="BM19" s="76"/>
      <c r="BN19" s="3" t="s">
        <v>114</v>
      </c>
      <c r="BO19" s="22" t="s">
        <v>1909</v>
      </c>
    </row>
    <row r="20" spans="1:67" s="22" customFormat="1" ht="81" customHeight="1" x14ac:dyDescent="0.2">
      <c r="A20" s="3">
        <v>1</v>
      </c>
      <c r="B20" s="88"/>
      <c r="C20" s="88"/>
      <c r="D20" s="113"/>
      <c r="E20" s="113"/>
      <c r="F20" s="88" t="s">
        <v>291</v>
      </c>
      <c r="G20" s="3"/>
      <c r="H20" s="3" t="s">
        <v>82</v>
      </c>
      <c r="I20" s="3" t="s">
        <v>82</v>
      </c>
      <c r="J20" s="3"/>
      <c r="K20" s="3"/>
      <c r="L20" s="3" t="s">
        <v>82</v>
      </c>
      <c r="M20" s="23" t="s">
        <v>89</v>
      </c>
      <c r="N20" s="23">
        <v>25016</v>
      </c>
      <c r="O20" s="3"/>
      <c r="P20" s="3"/>
      <c r="Q20" s="3" t="s">
        <v>89</v>
      </c>
      <c r="R20" s="3" t="s">
        <v>292</v>
      </c>
      <c r="S20" s="3"/>
      <c r="T20" s="3"/>
      <c r="U20" s="3"/>
      <c r="V20" s="3"/>
      <c r="W20" s="3"/>
      <c r="X20" s="3"/>
      <c r="Y20" s="3"/>
      <c r="Z20" s="3" t="s">
        <v>293</v>
      </c>
      <c r="AA20" s="70"/>
      <c r="AB20" s="70"/>
      <c r="AC20" s="70"/>
      <c r="AD20" s="3"/>
      <c r="AE20" s="71"/>
      <c r="AF20" s="3" t="s">
        <v>294</v>
      </c>
      <c r="AG20" s="3"/>
      <c r="AH20" s="3"/>
      <c r="AI20" s="3"/>
      <c r="AJ20" s="3" t="s">
        <v>295</v>
      </c>
      <c r="AK20" s="3"/>
      <c r="AL20" s="3"/>
      <c r="AM20" s="3"/>
      <c r="AN20" s="3" t="s">
        <v>296</v>
      </c>
      <c r="AO20" s="3"/>
      <c r="AP20" s="3"/>
      <c r="AQ20" s="3"/>
      <c r="AR20" s="3" t="s">
        <v>297</v>
      </c>
      <c r="AS20" s="3"/>
      <c r="AT20" s="3"/>
      <c r="AU20" s="70"/>
      <c r="AV20" s="70" t="s">
        <v>298</v>
      </c>
      <c r="AW20" s="3"/>
      <c r="AX20" s="3" t="s">
        <v>425</v>
      </c>
      <c r="AY20" s="60"/>
      <c r="AZ20" s="60"/>
      <c r="BA20" s="60"/>
      <c r="BB20" s="60"/>
      <c r="BC20" s="60"/>
      <c r="BD20" s="60"/>
      <c r="BE20" s="76">
        <v>9</v>
      </c>
      <c r="BF20" s="76">
        <v>9</v>
      </c>
      <c r="BG20" s="76">
        <v>9</v>
      </c>
      <c r="BH20" s="76"/>
      <c r="BI20" s="76"/>
      <c r="BJ20" s="76"/>
      <c r="BK20" s="76"/>
      <c r="BL20" s="76" t="s">
        <v>91</v>
      </c>
      <c r="BM20" s="76"/>
      <c r="BN20" s="3" t="s">
        <v>114</v>
      </c>
      <c r="BO20" s="22" t="s">
        <v>1909</v>
      </c>
    </row>
    <row r="21" spans="1:67" s="22" customFormat="1" ht="75" x14ac:dyDescent="0.2">
      <c r="A21" s="3">
        <v>1</v>
      </c>
      <c r="B21" s="88"/>
      <c r="C21" s="88"/>
      <c r="D21" s="113"/>
      <c r="E21" s="113"/>
      <c r="F21" s="88" t="s">
        <v>260</v>
      </c>
      <c r="G21" s="3"/>
      <c r="H21" s="3" t="s">
        <v>82</v>
      </c>
      <c r="I21" s="3" t="s">
        <v>82</v>
      </c>
      <c r="J21" s="3"/>
      <c r="K21" s="3"/>
      <c r="L21" s="3" t="s">
        <v>82</v>
      </c>
      <c r="M21" s="23" t="s">
        <v>90</v>
      </c>
      <c r="N21" s="23">
        <v>6</v>
      </c>
      <c r="O21" s="23">
        <v>1</v>
      </c>
      <c r="P21" s="3"/>
      <c r="Q21" s="3"/>
      <c r="R21" s="3"/>
      <c r="S21" s="3"/>
      <c r="T21" s="3"/>
      <c r="U21" s="3"/>
      <c r="V21" s="3"/>
      <c r="W21" s="3">
        <v>1</v>
      </c>
      <c r="X21" s="3"/>
      <c r="Y21" s="3"/>
      <c r="Z21" s="3"/>
      <c r="AA21" s="70"/>
      <c r="AB21" s="70"/>
      <c r="AC21" s="70">
        <v>1</v>
      </c>
      <c r="AD21" s="3"/>
      <c r="AE21" s="71"/>
      <c r="AF21" s="3"/>
      <c r="AG21" s="3">
        <v>1</v>
      </c>
      <c r="AH21" s="3"/>
      <c r="AI21" s="3"/>
      <c r="AJ21" s="3"/>
      <c r="AK21" s="3">
        <v>1</v>
      </c>
      <c r="AL21" s="3"/>
      <c r="AM21" s="3"/>
      <c r="AN21" s="3"/>
      <c r="AO21" s="3">
        <v>1</v>
      </c>
      <c r="AP21" s="3"/>
      <c r="AQ21" s="3"/>
      <c r="AR21" s="3"/>
      <c r="AS21" s="3">
        <v>1</v>
      </c>
      <c r="AT21" s="3"/>
      <c r="AU21" s="70"/>
      <c r="AV21" s="70"/>
      <c r="AW21" s="3" t="s">
        <v>205</v>
      </c>
      <c r="AX21" s="3" t="s">
        <v>414</v>
      </c>
      <c r="AY21" s="60"/>
      <c r="AZ21" s="60"/>
      <c r="BA21" s="60"/>
      <c r="BB21" s="60"/>
      <c r="BC21" s="60"/>
      <c r="BD21" s="60"/>
      <c r="BE21" s="76"/>
      <c r="BF21" s="76"/>
      <c r="BG21" s="76"/>
      <c r="BH21" s="23">
        <v>4</v>
      </c>
      <c r="BI21" s="23">
        <v>2</v>
      </c>
      <c r="BJ21" s="76"/>
      <c r="BK21" s="76"/>
      <c r="BL21" s="76" t="s">
        <v>91</v>
      </c>
      <c r="BM21" s="76"/>
      <c r="BN21" s="3" t="s">
        <v>11</v>
      </c>
      <c r="BO21" s="22" t="s">
        <v>2145</v>
      </c>
    </row>
    <row r="22" spans="1:67" s="127" customFormat="1" ht="56.25" x14ac:dyDescent="0.2">
      <c r="A22" s="92">
        <v>1</v>
      </c>
      <c r="B22" s="129"/>
      <c r="C22" s="129"/>
      <c r="D22" s="140"/>
      <c r="E22" s="140"/>
      <c r="F22" s="129" t="s">
        <v>317</v>
      </c>
      <c r="G22" s="122">
        <v>6</v>
      </c>
      <c r="H22" s="122"/>
      <c r="I22" s="122">
        <v>6</v>
      </c>
      <c r="J22" s="122"/>
      <c r="K22" s="122">
        <v>6</v>
      </c>
      <c r="L22" s="122"/>
      <c r="M22" s="122" t="s">
        <v>90</v>
      </c>
      <c r="N22" s="122">
        <v>6</v>
      </c>
      <c r="O22" s="122">
        <v>6</v>
      </c>
      <c r="P22" s="92"/>
      <c r="Q22" s="92"/>
      <c r="R22" s="92"/>
      <c r="S22" s="92">
        <v>6</v>
      </c>
      <c r="T22" s="92"/>
      <c r="U22" s="92"/>
      <c r="V22" s="92"/>
      <c r="W22" s="92">
        <v>1</v>
      </c>
      <c r="X22" s="92"/>
      <c r="Y22" s="92"/>
      <c r="Z22" s="92"/>
      <c r="AA22" s="123"/>
      <c r="AB22" s="123"/>
      <c r="AC22" s="123">
        <v>1</v>
      </c>
      <c r="AD22" s="92"/>
      <c r="AE22" s="124"/>
      <c r="AF22" s="92"/>
      <c r="AG22" s="92">
        <v>1</v>
      </c>
      <c r="AH22" s="92"/>
      <c r="AI22" s="92"/>
      <c r="AJ22" s="92"/>
      <c r="AK22" s="92">
        <v>1</v>
      </c>
      <c r="AL22" s="92"/>
      <c r="AM22" s="92"/>
      <c r="AN22" s="92"/>
      <c r="AO22" s="92">
        <v>1</v>
      </c>
      <c r="AP22" s="92"/>
      <c r="AQ22" s="92"/>
      <c r="AR22" s="92"/>
      <c r="AS22" s="92">
        <v>1</v>
      </c>
      <c r="AT22" s="92"/>
      <c r="AU22" s="123"/>
      <c r="AV22" s="123"/>
      <c r="AW22" s="92" t="s">
        <v>206</v>
      </c>
      <c r="AX22" s="3" t="s">
        <v>660</v>
      </c>
      <c r="AY22" s="125"/>
      <c r="AZ22" s="125"/>
      <c r="BA22" s="125"/>
      <c r="BB22" s="125"/>
      <c r="BC22" s="125"/>
      <c r="BD22" s="125"/>
      <c r="BE22" s="126"/>
      <c r="BF22" s="126"/>
      <c r="BG22" s="126"/>
      <c r="BH22" s="122">
        <v>4</v>
      </c>
      <c r="BI22" s="126"/>
      <c r="BJ22" s="126"/>
      <c r="BK22" s="126"/>
      <c r="BL22" s="126"/>
      <c r="BM22" s="126" t="s">
        <v>91</v>
      </c>
      <c r="BN22" s="92" t="s">
        <v>10</v>
      </c>
      <c r="BO22" s="127" t="s">
        <v>1286</v>
      </c>
    </row>
    <row r="23" spans="1:67" s="22" customFormat="1" ht="150" x14ac:dyDescent="0.2">
      <c r="A23" s="3">
        <v>1</v>
      </c>
      <c r="B23" s="88"/>
      <c r="C23" s="88" t="s">
        <v>244</v>
      </c>
      <c r="D23" s="88" t="s">
        <v>646</v>
      </c>
      <c r="E23" s="88" t="s">
        <v>252</v>
      </c>
      <c r="F23" s="88" t="s">
        <v>230</v>
      </c>
      <c r="G23" s="3"/>
      <c r="H23" s="3" t="s">
        <v>82</v>
      </c>
      <c r="I23" s="3" t="s">
        <v>82</v>
      </c>
      <c r="J23" s="3"/>
      <c r="K23" s="3"/>
      <c r="L23" s="3" t="s">
        <v>82</v>
      </c>
      <c r="M23" s="23" t="s">
        <v>108</v>
      </c>
      <c r="N23" s="23" t="s">
        <v>372</v>
      </c>
      <c r="O23" s="3"/>
      <c r="P23" s="75">
        <v>209.5</v>
      </c>
      <c r="Q23" s="75">
        <v>0</v>
      </c>
      <c r="R23" s="75">
        <v>634.29999999999995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27.8</v>
      </c>
      <c r="Y23" s="75">
        <v>0</v>
      </c>
      <c r="Z23" s="75">
        <v>80.400000000000006</v>
      </c>
      <c r="AA23" s="75">
        <v>0</v>
      </c>
      <c r="AB23" s="75">
        <v>0</v>
      </c>
      <c r="AC23" s="75">
        <v>0</v>
      </c>
      <c r="AD23" s="75">
        <v>80.900000000000006</v>
      </c>
      <c r="AE23" s="75">
        <v>0</v>
      </c>
      <c r="AF23" s="75">
        <v>109.1</v>
      </c>
      <c r="AG23" s="75">
        <v>0</v>
      </c>
      <c r="AH23" s="75">
        <v>44.9</v>
      </c>
      <c r="AI23" s="75">
        <v>0</v>
      </c>
      <c r="AJ23" s="75">
        <v>209.9</v>
      </c>
      <c r="AK23" s="75">
        <v>0</v>
      </c>
      <c r="AL23" s="75">
        <v>24.2</v>
      </c>
      <c r="AM23" s="75">
        <v>0</v>
      </c>
      <c r="AN23" s="75">
        <v>98.8</v>
      </c>
      <c r="AO23" s="75">
        <v>0</v>
      </c>
      <c r="AP23" s="75">
        <v>15.2</v>
      </c>
      <c r="AQ23" s="75">
        <v>0</v>
      </c>
      <c r="AR23" s="75">
        <v>52.2</v>
      </c>
      <c r="AS23" s="75">
        <v>0</v>
      </c>
      <c r="AT23" s="75">
        <v>16.5</v>
      </c>
      <c r="AU23" s="75">
        <v>0</v>
      </c>
      <c r="AV23" s="75">
        <v>83.9</v>
      </c>
      <c r="AW23" s="3" t="s">
        <v>209</v>
      </c>
      <c r="AX23" s="3" t="s">
        <v>128</v>
      </c>
      <c r="AY23" s="60"/>
      <c r="AZ23" s="60"/>
      <c r="BA23" s="60"/>
      <c r="BB23" s="60"/>
      <c r="BC23" s="60"/>
      <c r="BD23" s="60"/>
      <c r="BE23" s="23"/>
      <c r="BF23" s="23"/>
      <c r="BG23" s="23"/>
      <c r="BH23" s="23">
        <v>4</v>
      </c>
      <c r="BI23" s="23">
        <v>2</v>
      </c>
      <c r="BJ23" s="3"/>
      <c r="BK23" s="3"/>
      <c r="BL23" s="3" t="s">
        <v>85</v>
      </c>
      <c r="BM23" s="3"/>
      <c r="BN23" s="3" t="s">
        <v>86</v>
      </c>
      <c r="BO23" s="22" t="s">
        <v>2081</v>
      </c>
    </row>
    <row r="24" spans="1:67" s="22" customFormat="1" ht="170.45" customHeight="1" x14ac:dyDescent="0.2">
      <c r="A24" s="3">
        <v>1</v>
      </c>
      <c r="B24" s="8" t="s">
        <v>436</v>
      </c>
      <c r="C24" s="8" t="s">
        <v>326</v>
      </c>
      <c r="D24" s="8" t="s">
        <v>646</v>
      </c>
      <c r="E24" s="8" t="s">
        <v>327</v>
      </c>
      <c r="F24" s="131" t="s">
        <v>466</v>
      </c>
      <c r="G24" s="3"/>
      <c r="H24" s="23">
        <v>2.16</v>
      </c>
      <c r="I24" s="23"/>
      <c r="J24" s="23">
        <v>2.67</v>
      </c>
      <c r="K24" s="23"/>
      <c r="L24" s="23">
        <v>2.0699999999999998</v>
      </c>
      <c r="M24" s="49" t="s">
        <v>467</v>
      </c>
      <c r="N24" s="109" t="s">
        <v>468</v>
      </c>
      <c r="O24" s="3"/>
      <c r="P24" s="23">
        <v>148</v>
      </c>
      <c r="Q24" s="3"/>
      <c r="R24" s="3"/>
      <c r="S24" s="3"/>
      <c r="T24" s="23"/>
      <c r="U24" s="3"/>
      <c r="V24" s="23"/>
      <c r="W24" s="23"/>
      <c r="X24" s="23">
        <v>30</v>
      </c>
      <c r="Y24" s="23"/>
      <c r="Z24" s="23"/>
      <c r="AA24" s="23"/>
      <c r="AB24" s="23"/>
      <c r="AC24" s="23"/>
      <c r="AD24" s="23">
        <v>32</v>
      </c>
      <c r="AE24" s="23"/>
      <c r="AF24" s="23"/>
      <c r="AG24" s="23"/>
      <c r="AH24" s="23">
        <v>38</v>
      </c>
      <c r="AI24" s="23"/>
      <c r="AJ24" s="23"/>
      <c r="AK24" s="23"/>
      <c r="AL24" s="23">
        <v>13</v>
      </c>
      <c r="AM24" s="23"/>
      <c r="AN24" s="23"/>
      <c r="AO24" s="23"/>
      <c r="AP24" s="23">
        <v>20</v>
      </c>
      <c r="AQ24" s="23"/>
      <c r="AR24" s="23"/>
      <c r="AS24" s="23"/>
      <c r="AT24" s="23">
        <v>15</v>
      </c>
      <c r="AU24" s="23"/>
      <c r="AV24" s="23"/>
      <c r="AW24" s="3" t="s">
        <v>207</v>
      </c>
      <c r="AX24" s="3" t="s">
        <v>129</v>
      </c>
      <c r="AY24" s="60"/>
      <c r="AZ24" s="60"/>
      <c r="BA24" s="60"/>
      <c r="BB24" s="60"/>
      <c r="BC24" s="60"/>
      <c r="BD24" s="60"/>
      <c r="BE24" s="132" t="s">
        <v>469</v>
      </c>
      <c r="BF24" s="132"/>
      <c r="BG24" s="17"/>
      <c r="BH24" s="132" t="s">
        <v>469</v>
      </c>
      <c r="BI24" s="17" t="s">
        <v>2486</v>
      </c>
      <c r="BJ24" s="76" t="s">
        <v>81</v>
      </c>
      <c r="BK24" s="63"/>
      <c r="BL24" s="63"/>
      <c r="BM24" s="76" t="s">
        <v>81</v>
      </c>
      <c r="BN24" s="3" t="s">
        <v>328</v>
      </c>
      <c r="BO24" s="22" t="s">
        <v>1761</v>
      </c>
    </row>
    <row r="25" spans="1:67" s="22" customFormat="1" ht="168.6" customHeight="1" x14ac:dyDescent="0.2">
      <c r="A25" s="3"/>
      <c r="B25" s="8"/>
      <c r="C25" s="8"/>
      <c r="D25" s="89"/>
      <c r="E25" s="89"/>
      <c r="F25" s="131" t="s">
        <v>471</v>
      </c>
      <c r="G25" s="23" t="s">
        <v>82</v>
      </c>
      <c r="H25" s="23" t="s">
        <v>82</v>
      </c>
      <c r="I25" s="23" t="s">
        <v>82</v>
      </c>
      <c r="J25" s="23" t="s">
        <v>82</v>
      </c>
      <c r="K25" s="23" t="s">
        <v>82</v>
      </c>
      <c r="L25" s="23" t="s">
        <v>82</v>
      </c>
      <c r="M25" s="49" t="s">
        <v>472</v>
      </c>
      <c r="N25" s="109" t="s">
        <v>473</v>
      </c>
      <c r="O25" s="35"/>
      <c r="P25" s="35">
        <v>1043</v>
      </c>
      <c r="Q25" s="81"/>
      <c r="R25" s="35">
        <v>6343</v>
      </c>
      <c r="S25" s="35"/>
      <c r="T25" s="35"/>
      <c r="U25" s="35"/>
      <c r="W25" s="35"/>
      <c r="X25" s="35">
        <v>102</v>
      </c>
      <c r="Y25" s="35"/>
      <c r="Z25" s="35">
        <v>804</v>
      </c>
      <c r="AA25" s="82"/>
      <c r="AB25" s="82"/>
      <c r="AC25" s="82"/>
      <c r="AD25" s="23">
        <v>541</v>
      </c>
      <c r="AE25" s="83"/>
      <c r="AF25" s="35">
        <v>1091</v>
      </c>
      <c r="AG25" s="35"/>
      <c r="AH25" s="35">
        <v>224</v>
      </c>
      <c r="AI25" s="35"/>
      <c r="AJ25" s="35">
        <v>2099</v>
      </c>
      <c r="AK25" s="35"/>
      <c r="AL25" s="35">
        <v>114</v>
      </c>
      <c r="AM25" s="35"/>
      <c r="AN25" s="35">
        <v>988</v>
      </c>
      <c r="AO25" s="35"/>
      <c r="AP25" s="35">
        <v>28</v>
      </c>
      <c r="AQ25" s="35"/>
      <c r="AR25" s="35">
        <v>522</v>
      </c>
      <c r="AS25" s="35"/>
      <c r="AT25" s="35">
        <v>34</v>
      </c>
      <c r="AU25" s="82"/>
      <c r="AV25" s="82">
        <v>839</v>
      </c>
      <c r="AW25" s="3"/>
      <c r="AX25" s="3"/>
      <c r="AY25" s="60"/>
      <c r="AZ25" s="60"/>
      <c r="BA25" s="60"/>
      <c r="BB25" s="60"/>
      <c r="BC25" s="60"/>
      <c r="BD25" s="60"/>
      <c r="BE25" s="132" t="s">
        <v>469</v>
      </c>
      <c r="BF25" s="132"/>
      <c r="BG25" s="17"/>
      <c r="BH25" s="132" t="s">
        <v>469</v>
      </c>
      <c r="BI25" s="17"/>
      <c r="BJ25" s="76"/>
      <c r="BK25" s="63"/>
      <c r="BL25" s="63"/>
      <c r="BM25" s="76"/>
      <c r="BN25" s="3"/>
    </row>
    <row r="26" spans="1:67" s="22" customFormat="1" ht="158.44999999999999" customHeight="1" x14ac:dyDescent="0.2">
      <c r="A26" s="3">
        <v>1</v>
      </c>
      <c r="B26" s="8"/>
      <c r="C26" s="8"/>
      <c r="D26" s="89"/>
      <c r="E26" s="89"/>
      <c r="F26" s="8" t="s">
        <v>474</v>
      </c>
      <c r="G26" s="3"/>
      <c r="H26" s="23">
        <v>5.08</v>
      </c>
      <c r="I26" s="23"/>
      <c r="J26" s="23">
        <v>4.55</v>
      </c>
      <c r="K26" s="23"/>
      <c r="L26" s="23">
        <v>3.36</v>
      </c>
      <c r="M26" s="49" t="s">
        <v>475</v>
      </c>
      <c r="N26" s="109" t="s">
        <v>476</v>
      </c>
      <c r="O26" s="35"/>
      <c r="P26" s="3">
        <v>904</v>
      </c>
      <c r="Q26" s="3"/>
      <c r="R26" s="3"/>
      <c r="S26" s="3"/>
      <c r="T26" s="3"/>
      <c r="U26" s="3"/>
      <c r="V26" s="3"/>
      <c r="W26" s="3"/>
      <c r="X26" s="3">
        <v>146</v>
      </c>
      <c r="Y26" s="3"/>
      <c r="Z26" s="3"/>
      <c r="AA26" s="3"/>
      <c r="AB26" s="3"/>
      <c r="AC26" s="3"/>
      <c r="AD26" s="3">
        <v>236</v>
      </c>
      <c r="AE26" s="3"/>
      <c r="AF26" s="3"/>
      <c r="AG26" s="3"/>
      <c r="AH26" s="3">
        <v>187</v>
      </c>
      <c r="AI26" s="3"/>
      <c r="AJ26" s="3"/>
      <c r="AK26" s="3"/>
      <c r="AL26" s="3">
        <v>115</v>
      </c>
      <c r="AM26" s="3"/>
      <c r="AN26" s="3"/>
      <c r="AO26" s="3"/>
      <c r="AP26" s="3">
        <v>104</v>
      </c>
      <c r="AQ26" s="3"/>
      <c r="AR26" s="3"/>
      <c r="AS26" s="3"/>
      <c r="AT26" s="3">
        <v>116</v>
      </c>
      <c r="AU26" s="3"/>
      <c r="AV26" s="3"/>
      <c r="AW26" s="3"/>
      <c r="AX26" s="3" t="s">
        <v>130</v>
      </c>
      <c r="AY26" s="60"/>
      <c r="AZ26" s="60"/>
      <c r="BA26" s="60"/>
      <c r="BB26" s="60"/>
      <c r="BC26" s="60"/>
      <c r="BD26" s="60"/>
      <c r="BE26" s="132" t="s">
        <v>469</v>
      </c>
      <c r="BF26" s="132"/>
      <c r="BG26" s="17"/>
      <c r="BH26" s="132" t="s">
        <v>469</v>
      </c>
      <c r="BI26" s="17" t="s">
        <v>2486</v>
      </c>
      <c r="BJ26" s="76" t="s">
        <v>81</v>
      </c>
      <c r="BK26" s="61"/>
      <c r="BL26" s="61"/>
      <c r="BM26" s="61"/>
      <c r="BN26" s="3" t="s">
        <v>328</v>
      </c>
      <c r="BO26" s="22" t="s">
        <v>1761</v>
      </c>
    </row>
    <row r="27" spans="1:67" s="22" customFormat="1" ht="207.6" customHeight="1" x14ac:dyDescent="0.2">
      <c r="A27" s="3"/>
      <c r="B27" s="8"/>
      <c r="C27" s="8"/>
      <c r="D27" s="89"/>
      <c r="E27" s="89"/>
      <c r="F27" s="8" t="s">
        <v>477</v>
      </c>
      <c r="G27" s="23" t="s">
        <v>82</v>
      </c>
      <c r="H27" s="23" t="s">
        <v>82</v>
      </c>
      <c r="I27" s="23" t="s">
        <v>82</v>
      </c>
      <c r="J27" s="23" t="s">
        <v>82</v>
      </c>
      <c r="K27" s="23" t="s">
        <v>82</v>
      </c>
      <c r="L27" s="23" t="s">
        <v>82</v>
      </c>
      <c r="M27" s="49" t="s">
        <v>478</v>
      </c>
      <c r="N27" s="109" t="s">
        <v>479</v>
      </c>
      <c r="O27" s="35"/>
      <c r="P27" s="35">
        <v>2585</v>
      </c>
      <c r="Q27" s="84"/>
      <c r="R27" s="35">
        <v>23117</v>
      </c>
      <c r="S27" s="35"/>
      <c r="T27" s="35"/>
      <c r="U27" s="35"/>
      <c r="V27" s="35"/>
      <c r="W27" s="35"/>
      <c r="X27" s="35">
        <v>584</v>
      </c>
      <c r="Y27" s="35"/>
      <c r="Z27" s="35">
        <v>7098</v>
      </c>
      <c r="AA27" s="82"/>
      <c r="AB27" s="82"/>
      <c r="AC27" s="82"/>
      <c r="AD27" s="23">
        <v>434</v>
      </c>
      <c r="AE27" s="83"/>
      <c r="AF27" s="35">
        <v>5101</v>
      </c>
      <c r="AG27" s="35"/>
      <c r="AH27" s="35">
        <v>892</v>
      </c>
      <c r="AI27" s="35"/>
      <c r="AJ27" s="35">
        <v>4242</v>
      </c>
      <c r="AK27" s="35"/>
      <c r="AL27" s="35">
        <v>275</v>
      </c>
      <c r="AM27" s="35"/>
      <c r="AN27" s="35">
        <v>2647</v>
      </c>
      <c r="AO27" s="35"/>
      <c r="AP27" s="35">
        <v>224</v>
      </c>
      <c r="AQ27" s="35"/>
      <c r="AR27" s="35">
        <v>2169</v>
      </c>
      <c r="AS27" s="35"/>
      <c r="AT27" s="35">
        <v>176</v>
      </c>
      <c r="AU27" s="82"/>
      <c r="AV27" s="82">
        <v>1860</v>
      </c>
      <c r="AW27" s="3"/>
      <c r="AX27" s="3"/>
      <c r="AY27" s="60"/>
      <c r="AZ27" s="60"/>
      <c r="BA27" s="60"/>
      <c r="BB27" s="60"/>
      <c r="BC27" s="60"/>
      <c r="BD27" s="60"/>
      <c r="BE27" s="132" t="s">
        <v>469</v>
      </c>
      <c r="BF27" s="132"/>
      <c r="BG27" s="17"/>
      <c r="BH27" s="17"/>
      <c r="BI27" s="17"/>
      <c r="BJ27" s="76"/>
      <c r="BK27" s="61"/>
      <c r="BL27" s="61"/>
      <c r="BM27" s="61"/>
      <c r="BN27" s="3"/>
    </row>
    <row r="28" spans="1:67" s="22" customFormat="1" ht="102" customHeight="1" x14ac:dyDescent="0.2">
      <c r="A28" s="3">
        <v>1</v>
      </c>
      <c r="B28" s="8"/>
      <c r="C28" s="8"/>
      <c r="D28" s="89"/>
      <c r="E28" s="89"/>
      <c r="F28" s="8" t="s">
        <v>373</v>
      </c>
      <c r="G28" s="3"/>
      <c r="H28" s="23"/>
      <c r="I28" s="23"/>
      <c r="J28" s="23"/>
      <c r="K28" s="23"/>
      <c r="L28" s="23"/>
      <c r="M28" s="23"/>
      <c r="N28" s="35">
        <v>7</v>
      </c>
      <c r="O28" s="35">
        <v>7</v>
      </c>
      <c r="P28" s="35"/>
      <c r="Q28" s="84"/>
      <c r="R28" s="35"/>
      <c r="S28" s="35">
        <v>1</v>
      </c>
      <c r="T28" s="35"/>
      <c r="U28" s="35"/>
      <c r="V28" s="35"/>
      <c r="W28" s="82">
        <v>1</v>
      </c>
      <c r="X28" s="82"/>
      <c r="Y28" s="82"/>
      <c r="Z28" s="35"/>
      <c r="AA28" s="82"/>
      <c r="AB28" s="82"/>
      <c r="AC28" s="82">
        <v>1</v>
      </c>
      <c r="AD28" s="23"/>
      <c r="AE28" s="83"/>
      <c r="AF28" s="35"/>
      <c r="AG28" s="35">
        <v>1</v>
      </c>
      <c r="AH28" s="35"/>
      <c r="AI28" s="35"/>
      <c r="AJ28" s="35"/>
      <c r="AK28" s="35"/>
      <c r="AL28" s="35">
        <v>1</v>
      </c>
      <c r="AM28" s="35"/>
      <c r="AN28" s="35"/>
      <c r="AO28" s="35">
        <v>1</v>
      </c>
      <c r="AP28" s="35"/>
      <c r="AQ28" s="82"/>
      <c r="AR28" s="82"/>
      <c r="AS28" s="35">
        <v>1</v>
      </c>
      <c r="AT28" s="35"/>
      <c r="AU28" s="35"/>
      <c r="AV28" s="85"/>
      <c r="AW28" s="3"/>
      <c r="AX28" s="92" t="s">
        <v>430</v>
      </c>
      <c r="AY28" s="60"/>
      <c r="AZ28" s="60"/>
      <c r="BA28" s="60"/>
      <c r="BB28" s="60"/>
      <c r="BC28" s="60"/>
      <c r="BD28" s="60"/>
      <c r="BE28" s="132" t="s">
        <v>469</v>
      </c>
      <c r="BF28" s="17"/>
      <c r="BG28" s="17"/>
      <c r="BH28" s="17"/>
      <c r="BI28" s="17"/>
      <c r="BJ28" s="76"/>
      <c r="BK28" s="61"/>
      <c r="BL28" s="61"/>
      <c r="BM28" s="61"/>
      <c r="BN28" s="3"/>
      <c r="BO28" s="22" t="s">
        <v>1909</v>
      </c>
    </row>
    <row r="29" spans="1:67" s="22" customFormat="1" ht="90.75" customHeight="1" x14ac:dyDescent="0.2">
      <c r="A29" s="3">
        <v>1</v>
      </c>
      <c r="B29" s="8"/>
      <c r="C29" s="8"/>
      <c r="D29" s="89"/>
      <c r="E29" s="89"/>
      <c r="F29" s="8" t="s">
        <v>374</v>
      </c>
      <c r="G29" s="3"/>
      <c r="H29" s="23"/>
      <c r="I29" s="23"/>
      <c r="J29" s="23"/>
      <c r="K29" s="23"/>
      <c r="L29" s="23"/>
      <c r="M29" s="23"/>
      <c r="N29" s="35">
        <v>10</v>
      </c>
      <c r="O29" s="35">
        <v>10</v>
      </c>
      <c r="P29" s="35"/>
      <c r="Q29" s="84"/>
      <c r="R29" s="35"/>
      <c r="S29" s="35"/>
      <c r="T29" s="35"/>
      <c r="U29" s="35"/>
      <c r="V29" s="35"/>
      <c r="W29" s="82">
        <v>4</v>
      </c>
      <c r="X29" s="82"/>
      <c r="Y29" s="82"/>
      <c r="Z29" s="35"/>
      <c r="AA29" s="82"/>
      <c r="AB29" s="82"/>
      <c r="AC29" s="82">
        <v>2</v>
      </c>
      <c r="AD29" s="23"/>
      <c r="AE29" s="83"/>
      <c r="AF29" s="35"/>
      <c r="AG29" s="35">
        <v>1</v>
      </c>
      <c r="AH29" s="35"/>
      <c r="AI29" s="35"/>
      <c r="AJ29" s="35"/>
      <c r="AK29" s="35"/>
      <c r="AL29" s="35">
        <v>1</v>
      </c>
      <c r="AM29" s="35"/>
      <c r="AN29" s="35"/>
      <c r="AO29" s="35">
        <v>1</v>
      </c>
      <c r="AP29" s="35"/>
      <c r="AQ29" s="82"/>
      <c r="AR29" s="82"/>
      <c r="AS29" s="35">
        <v>1</v>
      </c>
      <c r="AT29" s="35"/>
      <c r="AU29" s="35"/>
      <c r="AV29" s="85"/>
      <c r="AW29" s="3"/>
      <c r="AX29" s="92" t="s">
        <v>426</v>
      </c>
      <c r="AY29" s="60"/>
      <c r="AZ29" s="60"/>
      <c r="BA29" s="60"/>
      <c r="BB29" s="60"/>
      <c r="BC29" s="60"/>
      <c r="BD29" s="60"/>
      <c r="BE29" s="132" t="s">
        <v>469</v>
      </c>
      <c r="BF29" s="17"/>
      <c r="BG29" s="17"/>
      <c r="BH29" s="132" t="s">
        <v>469</v>
      </c>
      <c r="BI29" s="17"/>
      <c r="BJ29" s="76"/>
      <c r="BK29" s="61"/>
      <c r="BL29" s="61"/>
      <c r="BM29" s="61"/>
      <c r="BN29" s="3"/>
      <c r="BO29" s="22" t="s">
        <v>1286</v>
      </c>
    </row>
    <row r="30" spans="1:67" s="22" customFormat="1" ht="157.9" customHeight="1" x14ac:dyDescent="0.2">
      <c r="A30" s="3">
        <v>1</v>
      </c>
      <c r="B30" s="8"/>
      <c r="C30" s="8"/>
      <c r="D30" s="89"/>
      <c r="E30" s="133"/>
      <c r="F30" s="8" t="s">
        <v>480</v>
      </c>
      <c r="G30" s="23">
        <v>26.87</v>
      </c>
      <c r="H30" s="23">
        <v>30.49</v>
      </c>
      <c r="I30" s="3">
        <v>29.09</v>
      </c>
      <c r="J30" s="23">
        <v>32.67</v>
      </c>
      <c r="K30" s="23">
        <v>17.98</v>
      </c>
      <c r="L30" s="23">
        <v>20.95</v>
      </c>
      <c r="M30" s="49" t="s">
        <v>481</v>
      </c>
      <c r="N30" s="49" t="s">
        <v>482</v>
      </c>
      <c r="O30" s="35">
        <f t="shared" ref="O30:O35" si="0">W30+AC30+AG30+AK30+AO30+AS30</f>
        <v>50</v>
      </c>
      <c r="P30" s="35"/>
      <c r="Q30" s="23"/>
      <c r="R30" s="35"/>
      <c r="S30" s="35"/>
      <c r="T30" s="35"/>
      <c r="U30" s="3"/>
      <c r="V30" s="35"/>
      <c r="W30" s="35">
        <v>13</v>
      </c>
      <c r="X30" s="82"/>
      <c r="Y30" s="82"/>
      <c r="Z30" s="3"/>
      <c r="AA30" s="3"/>
      <c r="AB30" s="3"/>
      <c r="AC30" s="35">
        <v>12</v>
      </c>
      <c r="AD30" s="35"/>
      <c r="AE30" s="35"/>
      <c r="AF30" s="35"/>
      <c r="AG30" s="35">
        <v>8</v>
      </c>
      <c r="AH30" s="35"/>
      <c r="AI30" s="35"/>
      <c r="AJ30" s="35"/>
      <c r="AK30" s="35">
        <v>8</v>
      </c>
      <c r="AL30" s="35"/>
      <c r="AM30" s="35"/>
      <c r="AN30" s="35"/>
      <c r="AO30" s="35">
        <v>7</v>
      </c>
      <c r="AP30" s="35"/>
      <c r="AQ30" s="82"/>
      <c r="AR30" s="82"/>
      <c r="AS30" s="35">
        <v>2</v>
      </c>
      <c r="AT30" s="3"/>
      <c r="AU30" s="3"/>
      <c r="AV30" s="85"/>
      <c r="AW30" s="3"/>
      <c r="AX30" s="3" t="s">
        <v>427</v>
      </c>
      <c r="AY30" s="60"/>
      <c r="AZ30" s="60"/>
      <c r="BA30" s="60"/>
      <c r="BB30" s="60"/>
      <c r="BC30" s="60"/>
      <c r="BD30" s="60"/>
      <c r="BE30" s="132" t="s">
        <v>469</v>
      </c>
      <c r="BF30" s="132"/>
      <c r="BG30" s="17"/>
      <c r="BH30" s="132" t="s">
        <v>469</v>
      </c>
      <c r="BI30" s="17" t="s">
        <v>2486</v>
      </c>
      <c r="BJ30" s="61"/>
      <c r="BK30" s="61" t="s">
        <v>81</v>
      </c>
      <c r="BL30" s="61"/>
      <c r="BM30" s="61" t="s">
        <v>81</v>
      </c>
      <c r="BN30" s="3" t="s">
        <v>328</v>
      </c>
      <c r="BO30" s="22" t="s">
        <v>1761</v>
      </c>
    </row>
    <row r="31" spans="1:67" s="22" customFormat="1" ht="192" customHeight="1" x14ac:dyDescent="0.2">
      <c r="A31" s="3"/>
      <c r="B31" s="8"/>
      <c r="C31" s="8"/>
      <c r="D31" s="89"/>
      <c r="E31" s="133"/>
      <c r="F31" s="8" t="s">
        <v>483</v>
      </c>
      <c r="G31" s="23" t="s">
        <v>82</v>
      </c>
      <c r="H31" s="23" t="s">
        <v>82</v>
      </c>
      <c r="I31" s="23" t="s">
        <v>82</v>
      </c>
      <c r="J31" s="23" t="s">
        <v>82</v>
      </c>
      <c r="K31" s="23" t="s">
        <v>82</v>
      </c>
      <c r="L31" s="23" t="s">
        <v>82</v>
      </c>
      <c r="M31" s="49" t="s">
        <v>484</v>
      </c>
      <c r="N31" s="49" t="s">
        <v>485</v>
      </c>
      <c r="O31" s="35">
        <f t="shared" si="0"/>
        <v>49453</v>
      </c>
      <c r="P31" s="35"/>
      <c r="Q31" s="23"/>
      <c r="R31" s="35"/>
      <c r="S31" s="35"/>
      <c r="T31" s="35"/>
      <c r="U31" s="3"/>
      <c r="V31" s="35"/>
      <c r="W31" s="35">
        <v>13467</v>
      </c>
      <c r="X31" s="82"/>
      <c r="Y31" s="82"/>
      <c r="Z31" s="3"/>
      <c r="AA31" s="3"/>
      <c r="AB31" s="3"/>
      <c r="AC31" s="35">
        <v>12586</v>
      </c>
      <c r="AD31" s="35"/>
      <c r="AE31" s="35"/>
      <c r="AF31" s="35"/>
      <c r="AG31" s="35">
        <v>7732</v>
      </c>
      <c r="AH31" s="35"/>
      <c r="AI31" s="35"/>
      <c r="AJ31" s="35"/>
      <c r="AK31" s="35">
        <v>6775</v>
      </c>
      <c r="AL31" s="35"/>
      <c r="AM31" s="35"/>
      <c r="AN31" s="35"/>
      <c r="AO31" s="35">
        <v>5493</v>
      </c>
      <c r="AP31" s="35"/>
      <c r="AQ31" s="82"/>
      <c r="AR31" s="82"/>
      <c r="AS31" s="35">
        <v>3400</v>
      </c>
      <c r="AT31" s="3"/>
      <c r="AU31" s="3"/>
      <c r="AV31" s="85"/>
      <c r="AW31" s="3"/>
      <c r="AX31" s="3"/>
      <c r="AY31" s="60"/>
      <c r="AZ31" s="60"/>
      <c r="BA31" s="60"/>
      <c r="BB31" s="60"/>
      <c r="BC31" s="60"/>
      <c r="BD31" s="60"/>
      <c r="BE31" s="132" t="s">
        <v>469</v>
      </c>
      <c r="BF31" s="132"/>
      <c r="BG31" s="17"/>
      <c r="BH31" s="132" t="s">
        <v>469</v>
      </c>
      <c r="BI31" s="17"/>
      <c r="BJ31" s="61"/>
      <c r="BK31" s="61"/>
      <c r="BL31" s="61"/>
      <c r="BM31" s="61"/>
      <c r="BN31" s="3"/>
    </row>
    <row r="32" spans="1:67" s="22" customFormat="1" ht="156" customHeight="1" x14ac:dyDescent="0.2">
      <c r="A32" s="3">
        <v>1</v>
      </c>
      <c r="B32" s="8"/>
      <c r="C32" s="8"/>
      <c r="D32" s="89"/>
      <c r="E32" s="89"/>
      <c r="F32" s="8" t="s">
        <v>2488</v>
      </c>
      <c r="G32" s="3">
        <v>36.72</v>
      </c>
      <c r="H32" s="23">
        <v>41.67</v>
      </c>
      <c r="I32" s="23">
        <v>36.36</v>
      </c>
      <c r="J32" s="23">
        <v>40.840000000000003</v>
      </c>
      <c r="K32" s="23">
        <v>20.86</v>
      </c>
      <c r="L32" s="23">
        <v>24.3</v>
      </c>
      <c r="M32" s="49" t="s">
        <v>486</v>
      </c>
      <c r="N32" s="49" t="s">
        <v>487</v>
      </c>
      <c r="O32" s="35">
        <f t="shared" si="0"/>
        <v>64</v>
      </c>
      <c r="P32" s="35"/>
      <c r="Q32" s="23"/>
      <c r="R32" s="35"/>
      <c r="S32" s="35"/>
      <c r="T32" s="35"/>
      <c r="U32" s="3"/>
      <c r="V32" s="35"/>
      <c r="W32" s="35">
        <v>21</v>
      </c>
      <c r="X32" s="82"/>
      <c r="Y32" s="82"/>
      <c r="Z32" s="3"/>
      <c r="AA32" s="3"/>
      <c r="AB32" s="3"/>
      <c r="AC32" s="35">
        <v>19</v>
      </c>
      <c r="AD32" s="35"/>
      <c r="AE32" s="35"/>
      <c r="AF32" s="35"/>
      <c r="AG32" s="35">
        <v>8</v>
      </c>
      <c r="AH32" s="35"/>
      <c r="AI32" s="35"/>
      <c r="AJ32" s="35"/>
      <c r="AK32" s="35">
        <v>8</v>
      </c>
      <c r="AL32" s="35"/>
      <c r="AM32" s="35"/>
      <c r="AN32" s="35"/>
      <c r="AO32" s="35">
        <v>4</v>
      </c>
      <c r="AP32" s="35"/>
      <c r="AQ32" s="82"/>
      <c r="AR32" s="82"/>
      <c r="AS32" s="35">
        <v>4</v>
      </c>
      <c r="AT32" s="3"/>
      <c r="AU32" s="3"/>
      <c r="AV32" s="82"/>
      <c r="AW32" s="3"/>
      <c r="AX32" s="3" t="s">
        <v>428</v>
      </c>
      <c r="AY32" s="60"/>
      <c r="AZ32" s="60"/>
      <c r="BA32" s="60"/>
      <c r="BB32" s="60"/>
      <c r="BC32" s="60"/>
      <c r="BD32" s="60"/>
      <c r="BE32" s="132" t="s">
        <v>469</v>
      </c>
      <c r="BF32" s="132"/>
      <c r="BG32" s="17"/>
      <c r="BH32" s="132" t="s">
        <v>469</v>
      </c>
      <c r="BI32" s="17" t="s">
        <v>2486</v>
      </c>
      <c r="BJ32" s="61"/>
      <c r="BK32" s="61" t="s">
        <v>81</v>
      </c>
      <c r="BL32" s="61"/>
      <c r="BM32" s="61" t="s">
        <v>81</v>
      </c>
      <c r="BN32" s="3" t="s">
        <v>328</v>
      </c>
      <c r="BO32" s="22" t="s">
        <v>1761</v>
      </c>
    </row>
    <row r="33" spans="1:67" s="22" customFormat="1" ht="177" customHeight="1" x14ac:dyDescent="0.2">
      <c r="A33" s="3"/>
      <c r="B33" s="8"/>
      <c r="C33" s="8"/>
      <c r="D33" s="89"/>
      <c r="E33" s="89"/>
      <c r="F33" s="8" t="s">
        <v>2487</v>
      </c>
      <c r="G33" s="23" t="s">
        <v>82</v>
      </c>
      <c r="H33" s="23" t="s">
        <v>82</v>
      </c>
      <c r="I33" s="23" t="s">
        <v>82</v>
      </c>
      <c r="J33" s="23" t="s">
        <v>82</v>
      </c>
      <c r="K33" s="23" t="s">
        <v>82</v>
      </c>
      <c r="L33" s="23" t="s">
        <v>82</v>
      </c>
      <c r="M33" s="49" t="s">
        <v>488</v>
      </c>
      <c r="N33" s="49" t="s">
        <v>489</v>
      </c>
      <c r="O33" s="35">
        <f t="shared" si="0"/>
        <v>63294</v>
      </c>
      <c r="P33" s="35"/>
      <c r="Q33" s="23"/>
      <c r="R33" s="35"/>
      <c r="S33" s="35"/>
      <c r="T33" s="35"/>
      <c r="U33" s="3"/>
      <c r="V33" s="35"/>
      <c r="W33" s="35">
        <v>17230</v>
      </c>
      <c r="X33" s="82"/>
      <c r="Y33" s="82"/>
      <c r="Z33" s="3"/>
      <c r="AA33" s="3"/>
      <c r="AB33" s="3"/>
      <c r="AC33" s="35">
        <v>16003</v>
      </c>
      <c r="AD33" s="35"/>
      <c r="AE33" s="35"/>
      <c r="AF33" s="35"/>
      <c r="AG33" s="35">
        <v>10060</v>
      </c>
      <c r="AH33" s="35"/>
      <c r="AI33" s="35"/>
      <c r="AJ33" s="35"/>
      <c r="AK33" s="35">
        <v>8531</v>
      </c>
      <c r="AL33" s="35"/>
      <c r="AM33" s="35"/>
      <c r="AN33" s="35"/>
      <c r="AO33" s="35">
        <v>7091</v>
      </c>
      <c r="AP33" s="35"/>
      <c r="AQ33" s="82"/>
      <c r="AR33" s="82"/>
      <c r="AS33" s="35">
        <v>4379</v>
      </c>
      <c r="AT33" s="3"/>
      <c r="AU33" s="3"/>
      <c r="AV33" s="82"/>
      <c r="AW33" s="3"/>
      <c r="AX33" s="3"/>
      <c r="AY33" s="60"/>
      <c r="AZ33" s="60"/>
      <c r="BA33" s="60"/>
      <c r="BB33" s="60"/>
      <c r="BC33" s="60"/>
      <c r="BD33" s="60"/>
      <c r="BE33" s="132" t="s">
        <v>469</v>
      </c>
      <c r="BF33" s="132"/>
      <c r="BG33" s="17"/>
      <c r="BH33" s="132" t="s">
        <v>469</v>
      </c>
      <c r="BI33" s="17"/>
      <c r="BJ33" s="61"/>
      <c r="BK33" s="61"/>
      <c r="BL33" s="61"/>
      <c r="BM33" s="61"/>
      <c r="BN33" s="3"/>
    </row>
    <row r="34" spans="1:67" s="22" customFormat="1" ht="133.15" customHeight="1" x14ac:dyDescent="0.2">
      <c r="A34" s="3">
        <v>1</v>
      </c>
      <c r="B34" s="8"/>
      <c r="C34" s="8"/>
      <c r="D34" s="89"/>
      <c r="E34" s="89"/>
      <c r="F34" s="8" t="s">
        <v>490</v>
      </c>
      <c r="G34" s="3">
        <v>35.82</v>
      </c>
      <c r="H34" s="23">
        <v>40.65</v>
      </c>
      <c r="I34" s="23">
        <v>41.21</v>
      </c>
      <c r="J34" s="23">
        <v>46.29</v>
      </c>
      <c r="K34" s="23">
        <v>38.119999999999997</v>
      </c>
      <c r="L34" s="23">
        <v>44.42</v>
      </c>
      <c r="M34" s="49" t="s">
        <v>491</v>
      </c>
      <c r="N34" s="49" t="s">
        <v>492</v>
      </c>
      <c r="O34" s="35">
        <f t="shared" si="0"/>
        <v>69</v>
      </c>
      <c r="P34" s="35"/>
      <c r="Q34" s="23"/>
      <c r="R34" s="35"/>
      <c r="S34" s="35"/>
      <c r="T34" s="35"/>
      <c r="U34" s="3"/>
      <c r="V34" s="35"/>
      <c r="W34" s="35">
        <v>16</v>
      </c>
      <c r="X34" s="82"/>
      <c r="Y34" s="82"/>
      <c r="Z34" s="3"/>
      <c r="AA34" s="3"/>
      <c r="AB34" s="3"/>
      <c r="AC34" s="35">
        <v>18</v>
      </c>
      <c r="AD34" s="35"/>
      <c r="AE34" s="35"/>
      <c r="AF34" s="35"/>
      <c r="AG34" s="35">
        <v>11</v>
      </c>
      <c r="AH34" s="35"/>
      <c r="AI34" s="35"/>
      <c r="AJ34" s="35"/>
      <c r="AK34" s="35">
        <v>9</v>
      </c>
      <c r="AL34" s="35"/>
      <c r="AM34" s="35"/>
      <c r="AN34" s="35"/>
      <c r="AO34" s="35">
        <v>8</v>
      </c>
      <c r="AP34" s="35"/>
      <c r="AQ34" s="82"/>
      <c r="AR34" s="82"/>
      <c r="AS34" s="35">
        <v>7</v>
      </c>
      <c r="AT34" s="3"/>
      <c r="AU34" s="3"/>
      <c r="AV34" s="82"/>
      <c r="AW34" s="3"/>
      <c r="AX34" s="3" t="s">
        <v>429</v>
      </c>
      <c r="AY34" s="60"/>
      <c r="AZ34" s="60"/>
      <c r="BA34" s="60"/>
      <c r="BB34" s="60"/>
      <c r="BC34" s="60"/>
      <c r="BD34" s="60"/>
      <c r="BE34" s="132" t="s">
        <v>469</v>
      </c>
      <c r="BF34" s="132"/>
      <c r="BG34" s="17"/>
      <c r="BH34" s="132" t="s">
        <v>469</v>
      </c>
      <c r="BI34" s="17" t="s">
        <v>2486</v>
      </c>
      <c r="BJ34" s="61"/>
      <c r="BK34" s="61" t="s">
        <v>81</v>
      </c>
      <c r="BL34" s="61"/>
      <c r="BM34" s="61" t="s">
        <v>81</v>
      </c>
      <c r="BN34" s="3" t="s">
        <v>328</v>
      </c>
      <c r="BO34" s="22" t="s">
        <v>1761</v>
      </c>
    </row>
    <row r="35" spans="1:67" s="22" customFormat="1" ht="225" x14ac:dyDescent="0.2">
      <c r="A35" s="3"/>
      <c r="B35" s="8"/>
      <c r="C35" s="8"/>
      <c r="D35" s="89"/>
      <c r="E35" s="89"/>
      <c r="F35" s="8" t="s">
        <v>493</v>
      </c>
      <c r="G35" s="23" t="s">
        <v>82</v>
      </c>
      <c r="H35" s="23" t="s">
        <v>82</v>
      </c>
      <c r="I35" s="23" t="s">
        <v>82</v>
      </c>
      <c r="J35" s="23" t="s">
        <v>82</v>
      </c>
      <c r="K35" s="23" t="s">
        <v>82</v>
      </c>
      <c r="L35" s="23" t="s">
        <v>82</v>
      </c>
      <c r="M35" s="49" t="s">
        <v>494</v>
      </c>
      <c r="N35" s="49" t="s">
        <v>495</v>
      </c>
      <c r="O35" s="35">
        <f t="shared" si="0"/>
        <v>61606.7</v>
      </c>
      <c r="P35" s="35"/>
      <c r="Q35" s="23"/>
      <c r="R35" s="35"/>
      <c r="S35" s="35"/>
      <c r="T35" s="35"/>
      <c r="U35" s="3"/>
      <c r="V35" s="35"/>
      <c r="W35" s="35">
        <v>16355</v>
      </c>
      <c r="X35" s="82"/>
      <c r="Y35" s="82"/>
      <c r="Z35" s="3"/>
      <c r="AA35" s="3"/>
      <c r="AB35" s="3"/>
      <c r="AC35" s="35">
        <v>16339</v>
      </c>
      <c r="AD35" s="35"/>
      <c r="AE35" s="35"/>
      <c r="AF35" s="35"/>
      <c r="AG35" s="35">
        <v>9966</v>
      </c>
      <c r="AH35" s="35"/>
      <c r="AI35" s="35"/>
      <c r="AJ35" s="35"/>
      <c r="AK35" s="35">
        <v>8069</v>
      </c>
      <c r="AL35" s="35"/>
      <c r="AM35" s="35"/>
      <c r="AN35" s="35"/>
      <c r="AO35" s="35">
        <v>6960</v>
      </c>
      <c r="AP35" s="35"/>
      <c r="AQ35" s="82"/>
      <c r="AR35" s="82"/>
      <c r="AS35" s="35">
        <f>4353*90/100</f>
        <v>3917.7</v>
      </c>
      <c r="AT35" s="3"/>
      <c r="AU35" s="3"/>
      <c r="AV35" s="82"/>
      <c r="AW35" s="3"/>
      <c r="AX35" s="3"/>
      <c r="AY35" s="60"/>
      <c r="AZ35" s="60"/>
      <c r="BA35" s="60"/>
      <c r="BB35" s="60"/>
      <c r="BC35" s="60"/>
      <c r="BD35" s="60"/>
      <c r="BE35" s="132" t="s">
        <v>469</v>
      </c>
      <c r="BF35" s="132"/>
      <c r="BG35" s="17"/>
      <c r="BH35" s="132" t="s">
        <v>469</v>
      </c>
      <c r="BI35" s="17"/>
      <c r="BJ35" s="61"/>
      <c r="BK35" s="61" t="s">
        <v>81</v>
      </c>
      <c r="BL35" s="61"/>
      <c r="BM35" s="61" t="s">
        <v>81</v>
      </c>
      <c r="BN35" s="3" t="s">
        <v>328</v>
      </c>
    </row>
    <row r="36" spans="1:67" s="121" customFormat="1" ht="150" x14ac:dyDescent="0.2">
      <c r="A36" s="20">
        <v>1</v>
      </c>
      <c r="B36" s="160"/>
      <c r="C36" s="160"/>
      <c r="D36" s="160"/>
      <c r="E36" s="8"/>
      <c r="F36" s="8" t="s">
        <v>591</v>
      </c>
      <c r="G36" s="151" t="s">
        <v>82</v>
      </c>
      <c r="H36" s="151" t="s">
        <v>82</v>
      </c>
      <c r="I36" s="151" t="s">
        <v>82</v>
      </c>
      <c r="J36" s="152" t="s">
        <v>592</v>
      </c>
      <c r="K36" s="153">
        <v>586.27</v>
      </c>
      <c r="L36" s="154">
        <v>586.27</v>
      </c>
      <c r="M36" s="92"/>
      <c r="N36" s="154" t="s">
        <v>593</v>
      </c>
      <c r="O36" s="100"/>
      <c r="P36" s="154" t="s">
        <v>593</v>
      </c>
      <c r="Q36" s="100"/>
      <c r="R36" s="155"/>
      <c r="S36" s="100"/>
      <c r="T36" s="154" t="s">
        <v>593</v>
      </c>
      <c r="U36" s="100"/>
      <c r="V36" s="155"/>
      <c r="W36" s="100"/>
      <c r="X36" s="154" t="s">
        <v>594</v>
      </c>
      <c r="Y36" s="100"/>
      <c r="Z36" s="100"/>
      <c r="AA36" s="100"/>
      <c r="AB36" s="100"/>
      <c r="AC36" s="100"/>
      <c r="AD36" s="154" t="s">
        <v>595</v>
      </c>
      <c r="AE36" s="100"/>
      <c r="AF36" s="100"/>
      <c r="AG36" s="100"/>
      <c r="AH36" s="154" t="s">
        <v>596</v>
      </c>
      <c r="AI36" s="119"/>
      <c r="AJ36" s="154"/>
      <c r="AK36" s="119"/>
      <c r="AL36" s="154" t="s">
        <v>597</v>
      </c>
      <c r="AM36" s="119"/>
      <c r="AN36" s="119"/>
      <c r="AO36" s="119"/>
      <c r="AP36" s="154" t="s">
        <v>598</v>
      </c>
      <c r="AQ36" s="119"/>
      <c r="AR36" s="100"/>
      <c r="AS36" s="119"/>
      <c r="AT36" s="154" t="s">
        <v>599</v>
      </c>
      <c r="AU36" s="119"/>
      <c r="AV36" s="119"/>
      <c r="AW36" s="119"/>
      <c r="AX36" s="139" t="s">
        <v>600</v>
      </c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 t="s">
        <v>1909</v>
      </c>
      <c r="BO36" s="119" t="s">
        <v>1909</v>
      </c>
    </row>
    <row r="37" spans="1:67" s="22" customFormat="1" ht="131.25" x14ac:dyDescent="0.2">
      <c r="A37" s="3">
        <v>1</v>
      </c>
      <c r="B37" s="105" t="s">
        <v>625</v>
      </c>
      <c r="C37" s="105" t="s">
        <v>245</v>
      </c>
      <c r="D37" s="105" t="s">
        <v>646</v>
      </c>
      <c r="E37" s="105" t="s">
        <v>246</v>
      </c>
      <c r="F37" s="105" t="s">
        <v>629</v>
      </c>
      <c r="G37" s="3"/>
      <c r="H37" s="23">
        <v>13</v>
      </c>
      <c r="I37" s="23">
        <v>12.5</v>
      </c>
      <c r="J37" s="23"/>
      <c r="K37" s="23"/>
      <c r="L37" s="23">
        <v>94.93</v>
      </c>
      <c r="M37" s="23" t="s">
        <v>630</v>
      </c>
      <c r="N37" s="23" t="s">
        <v>631</v>
      </c>
      <c r="O37" s="23"/>
      <c r="P37" s="23" t="s">
        <v>632</v>
      </c>
      <c r="Q37" s="23"/>
      <c r="R37" s="23"/>
      <c r="S37" s="23"/>
      <c r="T37" s="23"/>
      <c r="U37" s="23"/>
      <c r="V37" s="23"/>
      <c r="W37" s="23"/>
      <c r="X37" s="23" t="s">
        <v>633</v>
      </c>
      <c r="Y37" s="23"/>
      <c r="Z37" s="23"/>
      <c r="AA37" s="77"/>
      <c r="AB37" s="77"/>
      <c r="AC37" s="23"/>
      <c r="AD37" s="3" t="s">
        <v>634</v>
      </c>
      <c r="AE37" s="78"/>
      <c r="AF37" s="23"/>
      <c r="AG37" s="23"/>
      <c r="AH37" s="23" t="s">
        <v>635</v>
      </c>
      <c r="AI37" s="23"/>
      <c r="AJ37" s="23"/>
      <c r="AK37" s="23"/>
      <c r="AL37" s="23" t="s">
        <v>636</v>
      </c>
      <c r="AM37" s="23"/>
      <c r="AN37" s="23"/>
      <c r="AO37" s="23"/>
      <c r="AP37" s="23" t="s">
        <v>637</v>
      </c>
      <c r="AQ37" s="23"/>
      <c r="AR37" s="23"/>
      <c r="AS37" s="23" t="s">
        <v>623</v>
      </c>
      <c r="AT37" s="23" t="s">
        <v>638</v>
      </c>
      <c r="AU37" s="77"/>
      <c r="AV37" s="77"/>
      <c r="AW37" s="3" t="s">
        <v>1762</v>
      </c>
      <c r="AX37" s="3" t="s">
        <v>658</v>
      </c>
      <c r="AY37" s="60"/>
      <c r="AZ37" s="60"/>
      <c r="BA37" s="60"/>
      <c r="BB37" s="60"/>
      <c r="BC37" s="60"/>
      <c r="BD37" s="60"/>
      <c r="BE37" s="61"/>
      <c r="BF37" s="61">
        <v>9</v>
      </c>
      <c r="BG37" s="61">
        <v>9</v>
      </c>
      <c r="BH37" s="61">
        <v>4</v>
      </c>
      <c r="BI37" s="61">
        <v>2</v>
      </c>
      <c r="BJ37" s="61"/>
      <c r="BK37" s="61"/>
      <c r="BL37" s="61"/>
      <c r="BM37" s="61" t="s">
        <v>639</v>
      </c>
      <c r="BN37" s="3" t="s">
        <v>415</v>
      </c>
      <c r="BO37" s="22" t="s">
        <v>1512</v>
      </c>
    </row>
    <row r="38" spans="1:67" s="22" customFormat="1" ht="93.75" x14ac:dyDescent="0.2">
      <c r="A38" s="3">
        <v>1</v>
      </c>
      <c r="B38" s="105"/>
      <c r="C38" s="105"/>
      <c r="D38" s="41"/>
      <c r="E38" s="105"/>
      <c r="F38" s="105" t="s">
        <v>419</v>
      </c>
      <c r="G38" s="3"/>
      <c r="H38" s="23"/>
      <c r="I38" s="23"/>
      <c r="J38" s="23"/>
      <c r="K38" s="23"/>
      <c r="L38" s="23"/>
      <c r="M38" s="23" t="s">
        <v>624</v>
      </c>
      <c r="N38" s="23" t="s">
        <v>420</v>
      </c>
      <c r="O38" s="23"/>
      <c r="P38" s="23" t="s">
        <v>416</v>
      </c>
      <c r="Q38" s="23"/>
      <c r="R38" s="23" t="s">
        <v>416</v>
      </c>
      <c r="S38" s="23"/>
      <c r="T38" s="23" t="s">
        <v>416</v>
      </c>
      <c r="U38" s="23"/>
      <c r="V38" s="23"/>
      <c r="W38" s="23"/>
      <c r="X38" s="23"/>
      <c r="Y38" s="23"/>
      <c r="Z38" s="23"/>
      <c r="AA38" s="77"/>
      <c r="AB38" s="77"/>
      <c r="AC38" s="77"/>
      <c r="AD38" s="3"/>
      <c r="AE38" s="78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77"/>
      <c r="AV38" s="77"/>
      <c r="AW38" s="3"/>
      <c r="AX38" s="3" t="s">
        <v>659</v>
      </c>
      <c r="AY38" s="60"/>
      <c r="AZ38" s="60"/>
      <c r="BA38" s="60"/>
      <c r="BB38" s="60"/>
      <c r="BC38" s="60"/>
      <c r="BD38" s="60"/>
      <c r="BE38" s="61"/>
      <c r="BF38" s="61"/>
      <c r="BG38" s="61"/>
      <c r="BH38" s="61"/>
      <c r="BI38" s="61"/>
      <c r="BJ38" s="61"/>
      <c r="BK38" s="61"/>
      <c r="BL38" s="61" t="s">
        <v>421</v>
      </c>
      <c r="BM38" s="61"/>
      <c r="BN38" s="3" t="s">
        <v>415</v>
      </c>
      <c r="BO38" s="22" t="s">
        <v>1512</v>
      </c>
    </row>
    <row r="39" spans="1:67" s="22" customFormat="1" ht="300" x14ac:dyDescent="0.2">
      <c r="A39" s="3">
        <v>1</v>
      </c>
      <c r="B39" s="105"/>
      <c r="C39" s="105"/>
      <c r="D39" s="161"/>
      <c r="E39" s="161"/>
      <c r="F39" s="105" t="s">
        <v>363</v>
      </c>
      <c r="G39" s="3"/>
      <c r="H39" s="3">
        <v>0</v>
      </c>
      <c r="I39" s="3">
        <v>0</v>
      </c>
      <c r="J39" s="3"/>
      <c r="K39" s="3"/>
      <c r="L39" s="3">
        <v>2</v>
      </c>
      <c r="M39" s="23" t="s">
        <v>90</v>
      </c>
      <c r="N39" s="23" t="s">
        <v>261</v>
      </c>
      <c r="O39" s="3"/>
      <c r="P39" s="3"/>
      <c r="Q39" s="3"/>
      <c r="R39" s="3"/>
      <c r="S39" s="3"/>
      <c r="T39" s="3"/>
      <c r="U39" s="3"/>
      <c r="V39" s="3" t="s">
        <v>269</v>
      </c>
      <c r="W39" s="3"/>
      <c r="X39" s="3"/>
      <c r="Y39" s="3"/>
      <c r="Z39" s="3"/>
      <c r="AA39" s="70"/>
      <c r="AB39" s="70" t="s">
        <v>269</v>
      </c>
      <c r="AC39" s="70"/>
      <c r="AD39" s="3"/>
      <c r="AE39" s="71"/>
      <c r="AF39" s="3"/>
      <c r="AG39" s="3"/>
      <c r="AH39" s="3" t="s">
        <v>269</v>
      </c>
      <c r="AI39" s="3"/>
      <c r="AJ39" s="3"/>
      <c r="AK39" s="3"/>
      <c r="AL39" s="3" t="s">
        <v>269</v>
      </c>
      <c r="AM39" s="3"/>
      <c r="AN39" s="3"/>
      <c r="AO39" s="3"/>
      <c r="AP39" s="3" t="s">
        <v>269</v>
      </c>
      <c r="AQ39" s="3"/>
      <c r="AR39" s="3"/>
      <c r="AS39" s="3"/>
      <c r="AT39" s="3" t="s">
        <v>269</v>
      </c>
      <c r="AU39" s="70"/>
      <c r="AV39" s="70"/>
      <c r="AW39" s="3"/>
      <c r="AX39" s="3" t="s">
        <v>601</v>
      </c>
      <c r="AY39" s="60"/>
      <c r="AZ39" s="60"/>
      <c r="BA39" s="60"/>
      <c r="BB39" s="60"/>
      <c r="BC39" s="60"/>
      <c r="BD39" s="60"/>
      <c r="BE39" s="61"/>
      <c r="BF39" s="61">
        <v>9</v>
      </c>
      <c r="BG39" s="61">
        <v>9</v>
      </c>
      <c r="BH39" s="61"/>
      <c r="BI39" s="61">
        <v>2</v>
      </c>
      <c r="BJ39" s="61"/>
      <c r="BK39" s="61"/>
      <c r="BL39" s="61" t="s">
        <v>81</v>
      </c>
      <c r="BM39" s="61" t="s">
        <v>81</v>
      </c>
      <c r="BN39" s="3" t="s">
        <v>181</v>
      </c>
      <c r="BO39" s="22" t="s">
        <v>2146</v>
      </c>
    </row>
    <row r="40" spans="1:67" s="22" customFormat="1" ht="300" x14ac:dyDescent="0.2">
      <c r="A40" s="3">
        <v>1</v>
      </c>
      <c r="B40" s="105"/>
      <c r="C40" s="105"/>
      <c r="D40" s="161"/>
      <c r="E40" s="161"/>
      <c r="F40" s="105" t="s">
        <v>2489</v>
      </c>
      <c r="G40" s="3" t="s">
        <v>82</v>
      </c>
      <c r="H40" s="23"/>
      <c r="I40" s="23" t="s">
        <v>82</v>
      </c>
      <c r="J40" s="23"/>
      <c r="K40" s="23" t="s">
        <v>82</v>
      </c>
      <c r="L40" s="3"/>
      <c r="M40" s="23" t="s">
        <v>589</v>
      </c>
      <c r="N40" s="23">
        <v>6</v>
      </c>
      <c r="O40" s="3">
        <v>6</v>
      </c>
      <c r="P40" s="23"/>
      <c r="Q40" s="23"/>
      <c r="R40" s="3"/>
      <c r="S40" s="3"/>
      <c r="T40" s="3"/>
      <c r="U40" s="23"/>
      <c r="V40" s="23"/>
      <c r="W40" s="23">
        <v>1</v>
      </c>
      <c r="X40" s="23"/>
      <c r="Y40" s="3"/>
      <c r="Z40" s="3"/>
      <c r="AA40" s="70"/>
      <c r="AB40" s="70"/>
      <c r="AC40" s="77">
        <v>1</v>
      </c>
      <c r="AD40" s="3"/>
      <c r="AE40" s="78"/>
      <c r="AF40" s="3"/>
      <c r="AG40" s="3">
        <v>1</v>
      </c>
      <c r="AH40" s="23"/>
      <c r="AI40" s="23"/>
      <c r="AJ40" s="3"/>
      <c r="AK40" s="3">
        <v>1</v>
      </c>
      <c r="AL40" s="23"/>
      <c r="AM40" s="23"/>
      <c r="AN40" s="3"/>
      <c r="AO40" s="3">
        <v>1</v>
      </c>
      <c r="AP40" s="23"/>
      <c r="AQ40" s="23"/>
      <c r="AR40" s="3"/>
      <c r="AS40" s="3">
        <v>1</v>
      </c>
      <c r="AT40" s="23"/>
      <c r="AU40" s="77"/>
      <c r="AV40" s="70"/>
      <c r="AW40" s="3"/>
      <c r="AX40" s="3" t="s">
        <v>602</v>
      </c>
      <c r="AY40" s="60"/>
      <c r="AZ40" s="60"/>
      <c r="BA40" s="60"/>
      <c r="BB40" s="60"/>
      <c r="BC40" s="60"/>
      <c r="BD40" s="60"/>
      <c r="BE40" s="61">
        <v>9</v>
      </c>
      <c r="BF40" s="61">
        <v>9</v>
      </c>
      <c r="BG40" s="61">
        <v>9</v>
      </c>
      <c r="BH40" s="61">
        <v>4</v>
      </c>
      <c r="BI40" s="61">
        <v>2</v>
      </c>
      <c r="BJ40" s="61"/>
      <c r="BK40" s="61"/>
      <c r="BL40" s="61"/>
      <c r="BM40" s="61" t="s">
        <v>81</v>
      </c>
      <c r="BN40" s="3" t="s">
        <v>181</v>
      </c>
      <c r="BO40" s="22" t="s">
        <v>2146</v>
      </c>
    </row>
    <row r="41" spans="1:67" s="22" customFormat="1" ht="409.5" x14ac:dyDescent="0.2">
      <c r="A41" s="3">
        <v>1</v>
      </c>
      <c r="B41" s="105"/>
      <c r="C41" s="105"/>
      <c r="D41" s="161"/>
      <c r="E41" s="161"/>
      <c r="F41" s="105" t="s">
        <v>590</v>
      </c>
      <c r="G41" s="3" t="s">
        <v>82</v>
      </c>
      <c r="H41" s="23"/>
      <c r="I41" s="23" t="s">
        <v>82</v>
      </c>
      <c r="J41" s="23"/>
      <c r="K41" s="23" t="s">
        <v>82</v>
      </c>
      <c r="L41" s="3"/>
      <c r="M41" s="23" t="s">
        <v>589</v>
      </c>
      <c r="N41" s="23">
        <v>6</v>
      </c>
      <c r="O41" s="3">
        <v>6</v>
      </c>
      <c r="P41" s="23"/>
      <c r="Q41" s="23"/>
      <c r="R41" s="3"/>
      <c r="S41" s="3"/>
      <c r="T41" s="3"/>
      <c r="U41" s="23"/>
      <c r="V41" s="23"/>
      <c r="W41" s="23">
        <v>1</v>
      </c>
      <c r="X41" s="23"/>
      <c r="Y41" s="3"/>
      <c r="Z41" s="3"/>
      <c r="AA41" s="70"/>
      <c r="AB41" s="70"/>
      <c r="AC41" s="77">
        <v>1</v>
      </c>
      <c r="AD41" s="3"/>
      <c r="AE41" s="78"/>
      <c r="AF41" s="3"/>
      <c r="AG41" s="3">
        <v>1</v>
      </c>
      <c r="AH41" s="23"/>
      <c r="AI41" s="23"/>
      <c r="AJ41" s="3"/>
      <c r="AK41" s="3">
        <v>1</v>
      </c>
      <c r="AL41" s="23"/>
      <c r="AM41" s="23"/>
      <c r="AN41" s="3"/>
      <c r="AO41" s="3">
        <v>1</v>
      </c>
      <c r="AP41" s="23"/>
      <c r="AQ41" s="23"/>
      <c r="AR41" s="3"/>
      <c r="AS41" s="3">
        <v>1</v>
      </c>
      <c r="AT41" s="23"/>
      <c r="AU41" s="77"/>
      <c r="AV41" s="70"/>
      <c r="AW41" s="3"/>
      <c r="AX41" s="3" t="s">
        <v>603</v>
      </c>
      <c r="AY41" s="60"/>
      <c r="AZ41" s="60"/>
      <c r="BA41" s="60"/>
      <c r="BB41" s="60"/>
      <c r="BC41" s="60"/>
      <c r="BD41" s="60"/>
      <c r="BE41" s="61">
        <v>9</v>
      </c>
      <c r="BF41" s="61">
        <v>9</v>
      </c>
      <c r="BG41" s="61">
        <v>9</v>
      </c>
      <c r="BH41" s="61">
        <v>4</v>
      </c>
      <c r="BI41" s="61">
        <v>2</v>
      </c>
      <c r="BJ41" s="61"/>
      <c r="BK41" s="61"/>
      <c r="BL41" s="61"/>
      <c r="BM41" s="61" t="s">
        <v>81</v>
      </c>
      <c r="BN41" s="3" t="s">
        <v>181</v>
      </c>
      <c r="BO41" s="22" t="s">
        <v>2146</v>
      </c>
    </row>
    <row r="42" spans="1:67" s="22" customFormat="1" ht="56.25" x14ac:dyDescent="0.2">
      <c r="A42" s="3">
        <v>1</v>
      </c>
      <c r="B42" s="105"/>
      <c r="C42" s="105"/>
      <c r="D42" s="161"/>
      <c r="E42" s="161"/>
      <c r="F42" s="105" t="s">
        <v>263</v>
      </c>
      <c r="G42" s="3"/>
      <c r="H42" s="23" t="s">
        <v>82</v>
      </c>
      <c r="I42" s="23"/>
      <c r="J42" s="23" t="s">
        <v>82</v>
      </c>
      <c r="K42" s="23"/>
      <c r="L42" s="23" t="s">
        <v>82</v>
      </c>
      <c r="M42" s="23" t="s">
        <v>262</v>
      </c>
      <c r="N42" s="23" t="s">
        <v>264</v>
      </c>
      <c r="O42" s="23"/>
      <c r="P42" s="23"/>
      <c r="Q42" s="23"/>
      <c r="R42" s="23" t="s">
        <v>264</v>
      </c>
      <c r="S42" s="23"/>
      <c r="T42" s="23"/>
      <c r="U42" s="23"/>
      <c r="V42" s="23"/>
      <c r="W42" s="23"/>
      <c r="X42" s="23"/>
      <c r="Y42" s="23"/>
      <c r="Z42" s="23" t="s">
        <v>265</v>
      </c>
      <c r="AA42" s="77"/>
      <c r="AB42" s="77"/>
      <c r="AC42" s="77"/>
      <c r="AD42" s="23"/>
      <c r="AE42" s="23"/>
      <c r="AF42" s="23" t="s">
        <v>265</v>
      </c>
      <c r="AG42" s="23"/>
      <c r="AH42" s="23"/>
      <c r="AI42" s="23"/>
      <c r="AJ42" s="23" t="s">
        <v>266</v>
      </c>
      <c r="AK42" s="23"/>
      <c r="AL42" s="23"/>
      <c r="AM42" s="23"/>
      <c r="AN42" s="23" t="s">
        <v>267</v>
      </c>
      <c r="AO42" s="23"/>
      <c r="AP42" s="23"/>
      <c r="AQ42" s="23"/>
      <c r="AR42" s="23" t="s">
        <v>267</v>
      </c>
      <c r="AS42" s="23"/>
      <c r="AT42" s="23"/>
      <c r="AU42" s="23"/>
      <c r="AV42" s="23" t="s">
        <v>268</v>
      </c>
      <c r="AW42" s="3"/>
      <c r="AX42" s="3" t="s">
        <v>604</v>
      </c>
      <c r="AY42" s="60"/>
      <c r="AZ42" s="60"/>
      <c r="BA42" s="60"/>
      <c r="BB42" s="60"/>
      <c r="BC42" s="60"/>
      <c r="BD42" s="60"/>
      <c r="BE42" s="17">
        <v>9</v>
      </c>
      <c r="BF42" s="61"/>
      <c r="BG42" s="61"/>
      <c r="BH42" s="17"/>
      <c r="BI42" s="61"/>
      <c r="BJ42" s="61"/>
      <c r="BK42" s="61"/>
      <c r="BL42" s="61" t="s">
        <v>81</v>
      </c>
      <c r="BM42" s="61"/>
      <c r="BN42" s="3" t="s">
        <v>84</v>
      </c>
      <c r="BO42" s="22" t="s">
        <v>2147</v>
      </c>
    </row>
    <row r="43" spans="1:67" s="98" customFormat="1" ht="93.75" x14ac:dyDescent="0.2">
      <c r="A43" s="93">
        <v>1</v>
      </c>
      <c r="B43" s="99"/>
      <c r="C43" s="99"/>
      <c r="D43" s="99"/>
      <c r="E43" s="99"/>
      <c r="F43" s="105" t="s">
        <v>241</v>
      </c>
      <c r="G43" s="18"/>
      <c r="H43" s="18" t="s">
        <v>82</v>
      </c>
      <c r="I43" s="18"/>
      <c r="J43" s="18" t="s">
        <v>82</v>
      </c>
      <c r="K43" s="18"/>
      <c r="L43" s="18" t="s">
        <v>174</v>
      </c>
      <c r="M43" s="18" t="s">
        <v>257</v>
      </c>
      <c r="N43" s="18" t="s">
        <v>258</v>
      </c>
      <c r="O43" s="94"/>
      <c r="P43" s="18" t="s">
        <v>175</v>
      </c>
      <c r="Q43" s="94"/>
      <c r="R43" s="94"/>
      <c r="S43" s="94"/>
      <c r="T43" s="94"/>
      <c r="U43" s="94"/>
      <c r="V43" s="94"/>
      <c r="W43" s="94"/>
      <c r="X43" s="18"/>
      <c r="Y43" s="94"/>
      <c r="Z43" s="18" t="s">
        <v>176</v>
      </c>
      <c r="AA43" s="94"/>
      <c r="AB43" s="94" t="s">
        <v>82</v>
      </c>
      <c r="AC43" s="94"/>
      <c r="AD43" s="94"/>
      <c r="AE43" s="94"/>
      <c r="AF43" s="18" t="s">
        <v>176</v>
      </c>
      <c r="AG43" s="94"/>
      <c r="AH43" s="94"/>
      <c r="AI43" s="94"/>
      <c r="AJ43" s="18" t="s">
        <v>177</v>
      </c>
      <c r="AK43" s="94"/>
      <c r="AL43" s="94"/>
      <c r="AM43" s="94"/>
      <c r="AN43" s="18" t="s">
        <v>178</v>
      </c>
      <c r="AO43" s="94"/>
      <c r="AP43" s="94"/>
      <c r="AQ43" s="94"/>
      <c r="AR43" s="18" t="s">
        <v>178</v>
      </c>
      <c r="AS43" s="93"/>
      <c r="AT43" s="95"/>
      <c r="AU43" s="96"/>
      <c r="AV43" s="18" t="s">
        <v>179</v>
      </c>
      <c r="AW43" s="96"/>
      <c r="AX43" s="159" t="s">
        <v>605</v>
      </c>
      <c r="AY43" s="111"/>
      <c r="AZ43" s="111"/>
      <c r="BA43" s="93"/>
      <c r="BB43" s="93"/>
      <c r="BC43" s="93"/>
      <c r="BD43" s="93"/>
      <c r="BE43" s="93">
        <v>9</v>
      </c>
      <c r="BF43" s="93"/>
      <c r="BG43" s="93"/>
      <c r="BH43" s="93">
        <v>4</v>
      </c>
      <c r="BI43" s="97"/>
      <c r="BJ43" s="93"/>
      <c r="BK43" s="93"/>
      <c r="BL43" s="93"/>
      <c r="BM43" s="61" t="s">
        <v>81</v>
      </c>
      <c r="BN43" s="93" t="s">
        <v>173</v>
      </c>
      <c r="BO43" s="98" t="s">
        <v>173</v>
      </c>
    </row>
    <row r="44" spans="1:67" s="22" customFormat="1" ht="245.25" customHeight="1" x14ac:dyDescent="0.2">
      <c r="A44" s="3">
        <v>1</v>
      </c>
      <c r="B44" s="105"/>
      <c r="C44" s="105"/>
      <c r="D44" s="161"/>
      <c r="E44" s="161"/>
      <c r="F44" s="105" t="s">
        <v>375</v>
      </c>
      <c r="G44" s="30"/>
      <c r="H44" s="30" t="s">
        <v>79</v>
      </c>
      <c r="I44" s="30"/>
      <c r="J44" s="30" t="s">
        <v>80</v>
      </c>
      <c r="K44" s="30"/>
      <c r="L44" s="30" t="s">
        <v>161</v>
      </c>
      <c r="M44" s="23" t="s">
        <v>243</v>
      </c>
      <c r="N44" s="23" t="s">
        <v>640</v>
      </c>
      <c r="O44" s="3"/>
      <c r="P44" s="3" t="s">
        <v>162</v>
      </c>
      <c r="Q44" s="3"/>
      <c r="R44" s="3" t="s">
        <v>163</v>
      </c>
      <c r="S44" s="3"/>
      <c r="T44" s="3"/>
      <c r="U44" s="3"/>
      <c r="V44" s="3"/>
      <c r="W44" s="3"/>
      <c r="X44" s="3" t="s">
        <v>164</v>
      </c>
      <c r="Y44" s="3"/>
      <c r="Z44" s="3" t="s">
        <v>641</v>
      </c>
      <c r="AA44" s="70"/>
      <c r="AB44" s="70"/>
      <c r="AC44" s="70"/>
      <c r="AD44" s="70" t="s">
        <v>165</v>
      </c>
      <c r="AE44" s="71"/>
      <c r="AF44" s="71" t="s">
        <v>641</v>
      </c>
      <c r="AG44" s="3"/>
      <c r="AH44" s="3" t="s">
        <v>166</v>
      </c>
      <c r="AI44" s="3"/>
      <c r="AJ44" s="3" t="s">
        <v>641</v>
      </c>
      <c r="AK44" s="3"/>
      <c r="AL44" s="3" t="s">
        <v>167</v>
      </c>
      <c r="AM44" s="3"/>
      <c r="AN44" s="3" t="s">
        <v>641</v>
      </c>
      <c r="AO44" s="3"/>
      <c r="AP44" s="3" t="s">
        <v>168</v>
      </c>
      <c r="AQ44" s="3"/>
      <c r="AR44" s="3" t="s">
        <v>642</v>
      </c>
      <c r="AS44" s="3"/>
      <c r="AT44" s="3" t="s">
        <v>165</v>
      </c>
      <c r="AU44" s="3"/>
      <c r="AV44" s="3" t="s">
        <v>641</v>
      </c>
      <c r="AW44" s="3" t="s">
        <v>208</v>
      </c>
      <c r="AX44" s="3" t="s">
        <v>131</v>
      </c>
      <c r="AY44" s="60"/>
      <c r="AZ44" s="60"/>
      <c r="BA44" s="60"/>
      <c r="BB44" s="60"/>
      <c r="BC44" s="60"/>
      <c r="BD44" s="60"/>
      <c r="BE44" s="79">
        <v>9</v>
      </c>
      <c r="BF44" s="79"/>
      <c r="BG44" s="79"/>
      <c r="BH44" s="79">
        <v>4</v>
      </c>
      <c r="BI44" s="79"/>
      <c r="BJ44" s="79"/>
      <c r="BK44" s="79"/>
      <c r="BL44" s="58" t="s">
        <v>190</v>
      </c>
      <c r="BM44" s="23"/>
      <c r="BN44" s="3" t="s">
        <v>12</v>
      </c>
      <c r="BO44" s="98" t="s">
        <v>173</v>
      </c>
    </row>
    <row r="45" spans="1:67" s="22" customFormat="1" ht="75" x14ac:dyDescent="0.2">
      <c r="A45" s="3">
        <v>1</v>
      </c>
      <c r="B45" s="162" t="s">
        <v>2</v>
      </c>
      <c r="C45" s="162" t="s">
        <v>247</v>
      </c>
      <c r="D45" s="162" t="s">
        <v>646</v>
      </c>
      <c r="E45" s="162" t="s">
        <v>250</v>
      </c>
      <c r="F45" s="162" t="s">
        <v>231</v>
      </c>
      <c r="G45" s="3"/>
      <c r="H45" s="3" t="s">
        <v>82</v>
      </c>
      <c r="I45" s="3" t="s">
        <v>82</v>
      </c>
      <c r="J45" s="3"/>
      <c r="K45" s="3"/>
      <c r="L45" s="3" t="s">
        <v>82</v>
      </c>
      <c r="M45" s="23" t="s">
        <v>608</v>
      </c>
      <c r="N45" s="23">
        <v>20</v>
      </c>
      <c r="O45" s="3"/>
      <c r="P45" s="3"/>
      <c r="Q45" s="3" t="s">
        <v>609</v>
      </c>
      <c r="R45" s="3">
        <v>20</v>
      </c>
      <c r="S45" s="3"/>
      <c r="T45" s="3"/>
      <c r="U45" s="3"/>
      <c r="V45" s="3"/>
      <c r="W45" s="3"/>
      <c r="X45" s="3"/>
      <c r="Y45" s="3" t="s">
        <v>609</v>
      </c>
      <c r="Z45" s="3">
        <v>6</v>
      </c>
      <c r="AA45" s="3"/>
      <c r="AB45" s="3"/>
      <c r="AC45" s="3"/>
      <c r="AD45" s="3"/>
      <c r="AE45" s="71" t="s">
        <v>609</v>
      </c>
      <c r="AF45" s="3">
        <v>6</v>
      </c>
      <c r="AG45" s="3"/>
      <c r="AH45" s="3"/>
      <c r="AI45" s="3" t="s">
        <v>609</v>
      </c>
      <c r="AJ45" s="3">
        <v>3</v>
      </c>
      <c r="AK45" s="3"/>
      <c r="AL45" s="3"/>
      <c r="AM45" s="3" t="s">
        <v>609</v>
      </c>
      <c r="AN45" s="3">
        <v>2</v>
      </c>
      <c r="AO45" s="3"/>
      <c r="AP45" s="3"/>
      <c r="AQ45" s="3" t="s">
        <v>609</v>
      </c>
      <c r="AR45" s="3">
        <v>2</v>
      </c>
      <c r="AS45" s="3"/>
      <c r="AT45" s="3"/>
      <c r="AU45" s="70" t="s">
        <v>609</v>
      </c>
      <c r="AV45" s="70">
        <v>1</v>
      </c>
      <c r="AW45" s="3" t="s">
        <v>210</v>
      </c>
      <c r="AX45" s="3" t="s">
        <v>610</v>
      </c>
      <c r="AY45" s="60"/>
      <c r="AZ45" s="60"/>
      <c r="BA45" s="60"/>
      <c r="BB45" s="60"/>
      <c r="BC45" s="60"/>
      <c r="BD45" s="60"/>
      <c r="BE45" s="79">
        <v>9</v>
      </c>
      <c r="BF45" s="79">
        <v>9</v>
      </c>
      <c r="BG45" s="79">
        <v>9</v>
      </c>
      <c r="BH45" s="79">
        <v>4</v>
      </c>
      <c r="BI45" s="61"/>
      <c r="BJ45" s="61"/>
      <c r="BK45" s="61"/>
      <c r="BL45" s="61"/>
      <c r="BM45" s="61" t="s">
        <v>81</v>
      </c>
      <c r="BN45" s="3" t="s">
        <v>9</v>
      </c>
      <c r="BO45" s="22" t="s">
        <v>2148</v>
      </c>
    </row>
    <row r="46" spans="1:67" s="22" customFormat="1" ht="112.5" x14ac:dyDescent="0.2">
      <c r="A46" s="3">
        <v>1</v>
      </c>
      <c r="B46" s="163" t="s">
        <v>98</v>
      </c>
      <c r="C46" s="163" t="s">
        <v>248</v>
      </c>
      <c r="D46" s="163" t="s">
        <v>646</v>
      </c>
      <c r="E46" s="163" t="s">
        <v>249</v>
      </c>
      <c r="F46" s="163" t="s">
        <v>376</v>
      </c>
      <c r="G46" s="3"/>
      <c r="H46" s="3" t="s">
        <v>103</v>
      </c>
      <c r="I46" s="3" t="s">
        <v>104</v>
      </c>
      <c r="J46" s="3"/>
      <c r="K46" s="3"/>
      <c r="L46" s="3" t="s">
        <v>104</v>
      </c>
      <c r="M46" s="23" t="s">
        <v>377</v>
      </c>
      <c r="N46" s="23" t="s">
        <v>379</v>
      </c>
      <c r="O46" s="3" t="s">
        <v>378</v>
      </c>
      <c r="P46" s="3"/>
      <c r="Q46" s="3"/>
      <c r="R46" s="3"/>
      <c r="S46" s="3" t="s">
        <v>180</v>
      </c>
      <c r="T46" s="3"/>
      <c r="U46" s="3"/>
      <c r="V46" s="3"/>
      <c r="W46" s="3" t="s">
        <v>180</v>
      </c>
      <c r="X46" s="3"/>
      <c r="Y46" s="3"/>
      <c r="Z46" s="3"/>
      <c r="AA46" s="70"/>
      <c r="AB46" s="70"/>
      <c r="AC46" s="70" t="s">
        <v>180</v>
      </c>
      <c r="AD46" s="3"/>
      <c r="AE46" s="71"/>
      <c r="AF46" s="3"/>
      <c r="AG46" s="3" t="s">
        <v>180</v>
      </c>
      <c r="AH46" s="3"/>
      <c r="AI46" s="3"/>
      <c r="AJ46" s="3"/>
      <c r="AK46" s="3" t="s">
        <v>180</v>
      </c>
      <c r="AL46" s="3"/>
      <c r="AM46" s="3"/>
      <c r="AN46" s="3"/>
      <c r="AO46" s="3" t="s">
        <v>180</v>
      </c>
      <c r="AP46" s="3"/>
      <c r="AQ46" s="3"/>
      <c r="AR46" s="3"/>
      <c r="AS46" s="3" t="s">
        <v>180</v>
      </c>
      <c r="AT46" s="3"/>
      <c r="AU46" s="70"/>
      <c r="AV46" s="70"/>
      <c r="AW46" s="3" t="s">
        <v>256</v>
      </c>
      <c r="AX46" s="3" t="s">
        <v>132</v>
      </c>
      <c r="AY46" s="60"/>
      <c r="AZ46" s="60"/>
      <c r="BA46" s="60"/>
      <c r="BB46" s="60"/>
      <c r="BC46" s="60"/>
      <c r="BD46" s="60"/>
      <c r="BE46" s="61"/>
      <c r="BF46" s="61"/>
      <c r="BG46" s="61"/>
      <c r="BH46" s="79">
        <v>4</v>
      </c>
      <c r="BI46" s="80" t="s">
        <v>259</v>
      </c>
      <c r="BJ46" s="61"/>
      <c r="BK46" s="61"/>
      <c r="BL46" s="80" t="s">
        <v>81</v>
      </c>
      <c r="BM46" s="61"/>
      <c r="BN46" s="3" t="s">
        <v>13</v>
      </c>
      <c r="BO46" s="22" t="s">
        <v>1995</v>
      </c>
    </row>
  </sheetData>
  <mergeCells count="56">
    <mergeCell ref="A1:BD1"/>
    <mergeCell ref="A2:BD2"/>
    <mergeCell ref="BN3:BN6"/>
    <mergeCell ref="G3:L3"/>
    <mergeCell ref="G4:H5"/>
    <mergeCell ref="I4:J5"/>
    <mergeCell ref="K4:L5"/>
    <mergeCell ref="BE5:BE6"/>
    <mergeCell ref="AG4:AJ4"/>
    <mergeCell ref="AS4:AV4"/>
    <mergeCell ref="AS5:AT5"/>
    <mergeCell ref="AU5:AV5"/>
    <mergeCell ref="AK4:AN4"/>
    <mergeCell ref="AK5:AL5"/>
    <mergeCell ref="AM5:AN5"/>
    <mergeCell ref="AO4:AR4"/>
    <mergeCell ref="AO5:AP5"/>
    <mergeCell ref="AQ5:AR5"/>
    <mergeCell ref="BE3:BI4"/>
    <mergeCell ref="BJ3:BM4"/>
    <mergeCell ref="BG5:BG6"/>
    <mergeCell ref="BH5:BH6"/>
    <mergeCell ref="BI5:BI6"/>
    <mergeCell ref="BJ5:BJ6"/>
    <mergeCell ref="BK5:BK6"/>
    <mergeCell ref="BL5:BL6"/>
    <mergeCell ref="BM5:BM6"/>
    <mergeCell ref="BF5:BF6"/>
    <mergeCell ref="U4:Z4"/>
    <mergeCell ref="A3:A6"/>
    <mergeCell ref="B3:B6"/>
    <mergeCell ref="C3:C6"/>
    <mergeCell ref="F3:F6"/>
    <mergeCell ref="E3:E6"/>
    <mergeCell ref="D3:D6"/>
    <mergeCell ref="O5:P5"/>
    <mergeCell ref="Q5:R5"/>
    <mergeCell ref="U5:V5"/>
    <mergeCell ref="Y5:Z5"/>
    <mergeCell ref="W5:X5"/>
    <mergeCell ref="BO3:BO6"/>
    <mergeCell ref="M3:N5"/>
    <mergeCell ref="AC5:AD5"/>
    <mergeCell ref="AE5:AF5"/>
    <mergeCell ref="AW3:BD4"/>
    <mergeCell ref="AW5:AW6"/>
    <mergeCell ref="AY5:BA5"/>
    <mergeCell ref="BB5:BD5"/>
    <mergeCell ref="AX5:AX6"/>
    <mergeCell ref="AG5:AH5"/>
    <mergeCell ref="AI5:AJ5"/>
    <mergeCell ref="O4:R4"/>
    <mergeCell ref="O3:AV3"/>
    <mergeCell ref="AA5:AB5"/>
    <mergeCell ref="AA4:AF4"/>
    <mergeCell ref="S4:T5"/>
  </mergeCells>
  <pageMargins left="0.35433070866141736" right="0.23622047244094491" top="0.35433070866141736" bottom="0.26" header="0.31496062992125984" footer="0.31496062992125984"/>
  <pageSetup paperSize="9" scale="75" firstPageNumber="162" orientation="landscape" useFirstPageNumber="1" r:id="rId1"/>
  <headerFooter>
    <oddFooter>&amp;C&amp;P&amp;R&amp;A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O47"/>
  <sheetViews>
    <sheetView view="pageBreakPreview" zoomScaleNormal="85" zoomScaleSheetLayoutView="100" workbookViewId="0">
      <pane xSplit="6" ySplit="6" topLeftCell="G23" activePane="bottomRight" state="frozen"/>
      <selection activeCell="F10" sqref="F10"/>
      <selection pane="topRight" activeCell="F10" sqref="F10"/>
      <selection pane="bottomLeft" activeCell="F10" sqref="F10"/>
      <selection pane="bottomRight" activeCell="F46" sqref="F46"/>
    </sheetView>
  </sheetViews>
  <sheetFormatPr defaultColWidth="6.75" defaultRowHeight="20.25" x14ac:dyDescent="0.2"/>
  <cols>
    <col min="1" max="1" width="6.125" style="7" customWidth="1"/>
    <col min="2" max="2" width="13.75" style="7" customWidth="1"/>
    <col min="3" max="3" width="10.375" style="7" customWidth="1"/>
    <col min="4" max="4" width="7.625" style="7" customWidth="1"/>
    <col min="5" max="5" width="15.375" style="7" customWidth="1"/>
    <col min="6" max="6" width="29.5" style="1" customWidth="1"/>
    <col min="7" max="13" width="6.75" style="7" hidden="1" customWidth="1"/>
    <col min="14" max="14" width="8.375" style="7" hidden="1" customWidth="1"/>
    <col min="15" max="18" width="6.75" style="7" hidden="1" customWidth="1"/>
    <col min="19" max="19" width="7.375" style="7" hidden="1" customWidth="1"/>
    <col min="20" max="20" width="10.25" style="7" hidden="1" customWidth="1"/>
    <col min="21" max="48" width="6.75" style="7" hidden="1" customWidth="1"/>
    <col min="49" max="49" width="14.125" style="1" customWidth="1"/>
    <col min="50" max="50" width="20.625" style="1" customWidth="1"/>
    <col min="51" max="51" width="0" style="6" hidden="1" customWidth="1"/>
    <col min="52" max="53" width="8.25" style="6" hidden="1" customWidth="1"/>
    <col min="54" max="54" width="0" style="6" hidden="1" customWidth="1"/>
    <col min="55" max="56" width="8.25" style="6" hidden="1" customWidth="1"/>
    <col min="57" max="59" width="5.125" style="7" customWidth="1"/>
    <col min="60" max="60" width="6.75" style="7" customWidth="1"/>
    <col min="61" max="61" width="5.125" style="7" customWidth="1"/>
    <col min="62" max="62" width="6" style="7" customWidth="1"/>
    <col min="63" max="63" width="6.75" style="7" customWidth="1"/>
    <col min="64" max="64" width="7.875" style="7" customWidth="1"/>
    <col min="65" max="65" width="7.75" style="7" customWidth="1"/>
    <col min="66" max="66" width="8.125" style="7" customWidth="1"/>
    <col min="67" max="67" width="11.875" style="7" customWidth="1"/>
    <col min="68" max="16384" width="6.75" style="7"/>
  </cols>
  <sheetData>
    <row r="1" spans="1:67" ht="19.5" x14ac:dyDescent="0.2">
      <c r="A1" s="807" t="s">
        <v>369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807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</row>
    <row r="2" spans="1:67" ht="19.5" x14ac:dyDescent="0.2">
      <c r="A2" s="799" t="s">
        <v>200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</row>
    <row r="3" spans="1:67" s="5" customFormat="1" ht="18.75" x14ac:dyDescent="0.2">
      <c r="A3" s="785" t="s">
        <v>2502</v>
      </c>
      <c r="B3" s="785" t="s">
        <v>2476</v>
      </c>
      <c r="C3" s="785" t="s">
        <v>2477</v>
      </c>
      <c r="D3" s="785" t="s">
        <v>2480</v>
      </c>
      <c r="E3" s="785" t="s">
        <v>2478</v>
      </c>
      <c r="F3" s="785" t="s">
        <v>2479</v>
      </c>
      <c r="G3" s="803" t="s">
        <v>57</v>
      </c>
      <c r="H3" s="804"/>
      <c r="I3" s="804"/>
      <c r="J3" s="804"/>
      <c r="K3" s="804"/>
      <c r="L3" s="805"/>
      <c r="M3" s="757" t="s">
        <v>137</v>
      </c>
      <c r="N3" s="758"/>
      <c r="O3" s="775" t="s">
        <v>58</v>
      </c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776"/>
      <c r="AM3" s="776"/>
      <c r="AN3" s="776"/>
      <c r="AO3" s="776"/>
      <c r="AP3" s="776"/>
      <c r="AQ3" s="776"/>
      <c r="AR3" s="776"/>
      <c r="AS3" s="776"/>
      <c r="AT3" s="776"/>
      <c r="AU3" s="776"/>
      <c r="AV3" s="777"/>
      <c r="AW3" s="765" t="s">
        <v>133</v>
      </c>
      <c r="AX3" s="766"/>
      <c r="AY3" s="766"/>
      <c r="AZ3" s="766"/>
      <c r="BA3" s="766"/>
      <c r="BB3" s="766"/>
      <c r="BC3" s="766"/>
      <c r="BD3" s="767"/>
      <c r="BE3" s="788" t="s">
        <v>233</v>
      </c>
      <c r="BF3" s="789"/>
      <c r="BG3" s="789"/>
      <c r="BH3" s="789"/>
      <c r="BI3" s="790"/>
      <c r="BJ3" s="765" t="s">
        <v>234</v>
      </c>
      <c r="BK3" s="766"/>
      <c r="BL3" s="766"/>
      <c r="BM3" s="767"/>
      <c r="BN3" s="800" t="s">
        <v>2490</v>
      </c>
      <c r="BO3" s="756" t="s">
        <v>2144</v>
      </c>
    </row>
    <row r="4" spans="1:67" s="5" customFormat="1" ht="18.75" x14ac:dyDescent="0.2">
      <c r="A4" s="786"/>
      <c r="B4" s="786"/>
      <c r="C4" s="786"/>
      <c r="D4" s="786"/>
      <c r="E4" s="786"/>
      <c r="F4" s="786"/>
      <c r="G4" s="806" t="s">
        <v>38</v>
      </c>
      <c r="H4" s="806"/>
      <c r="I4" s="806" t="s">
        <v>39</v>
      </c>
      <c r="J4" s="806"/>
      <c r="K4" s="806" t="s">
        <v>40</v>
      </c>
      <c r="L4" s="806"/>
      <c r="M4" s="759"/>
      <c r="N4" s="760"/>
      <c r="O4" s="774" t="s">
        <v>136</v>
      </c>
      <c r="P4" s="774"/>
      <c r="Q4" s="774"/>
      <c r="R4" s="774"/>
      <c r="S4" s="781" t="s">
        <v>202</v>
      </c>
      <c r="T4" s="782"/>
      <c r="U4" s="778" t="s">
        <v>44</v>
      </c>
      <c r="V4" s="779"/>
      <c r="W4" s="779"/>
      <c r="X4" s="779"/>
      <c r="Y4" s="779"/>
      <c r="Z4" s="780"/>
      <c r="AA4" s="778" t="s">
        <v>45</v>
      </c>
      <c r="AB4" s="779"/>
      <c r="AC4" s="779"/>
      <c r="AD4" s="779"/>
      <c r="AE4" s="779"/>
      <c r="AF4" s="780"/>
      <c r="AG4" s="778" t="s">
        <v>47</v>
      </c>
      <c r="AH4" s="779"/>
      <c r="AI4" s="779"/>
      <c r="AJ4" s="780"/>
      <c r="AK4" s="778" t="s">
        <v>49</v>
      </c>
      <c r="AL4" s="779"/>
      <c r="AM4" s="779"/>
      <c r="AN4" s="780"/>
      <c r="AO4" s="778" t="s">
        <v>50</v>
      </c>
      <c r="AP4" s="779"/>
      <c r="AQ4" s="779"/>
      <c r="AR4" s="780"/>
      <c r="AS4" s="778" t="s">
        <v>48</v>
      </c>
      <c r="AT4" s="779"/>
      <c r="AU4" s="779"/>
      <c r="AV4" s="780"/>
      <c r="AW4" s="768"/>
      <c r="AX4" s="769"/>
      <c r="AY4" s="769"/>
      <c r="AZ4" s="769"/>
      <c r="BA4" s="769"/>
      <c r="BB4" s="769"/>
      <c r="BC4" s="769"/>
      <c r="BD4" s="770"/>
      <c r="BE4" s="791"/>
      <c r="BF4" s="792"/>
      <c r="BG4" s="792"/>
      <c r="BH4" s="792"/>
      <c r="BI4" s="793"/>
      <c r="BJ4" s="768"/>
      <c r="BK4" s="769"/>
      <c r="BL4" s="769"/>
      <c r="BM4" s="770"/>
      <c r="BN4" s="801"/>
      <c r="BO4" s="756"/>
    </row>
    <row r="5" spans="1:67" s="5" customFormat="1" ht="21" x14ac:dyDescent="0.2">
      <c r="A5" s="786"/>
      <c r="B5" s="786"/>
      <c r="C5" s="786"/>
      <c r="D5" s="786"/>
      <c r="E5" s="786"/>
      <c r="F5" s="786"/>
      <c r="G5" s="806"/>
      <c r="H5" s="806"/>
      <c r="I5" s="806"/>
      <c r="J5" s="806"/>
      <c r="K5" s="806"/>
      <c r="L5" s="806"/>
      <c r="M5" s="761"/>
      <c r="N5" s="762"/>
      <c r="O5" s="763" t="s">
        <v>46</v>
      </c>
      <c r="P5" s="764"/>
      <c r="Q5" s="763" t="s">
        <v>251</v>
      </c>
      <c r="R5" s="764"/>
      <c r="S5" s="783"/>
      <c r="T5" s="784"/>
      <c r="U5" s="763" t="s">
        <v>52</v>
      </c>
      <c r="V5" s="764"/>
      <c r="W5" s="763" t="s">
        <v>46</v>
      </c>
      <c r="X5" s="764"/>
      <c r="Y5" s="763" t="s">
        <v>251</v>
      </c>
      <c r="Z5" s="764"/>
      <c r="AA5" s="763" t="s">
        <v>52</v>
      </c>
      <c r="AB5" s="764"/>
      <c r="AC5" s="763" t="s">
        <v>46</v>
      </c>
      <c r="AD5" s="764"/>
      <c r="AE5" s="763" t="s">
        <v>251</v>
      </c>
      <c r="AF5" s="764"/>
      <c r="AG5" s="763" t="s">
        <v>46</v>
      </c>
      <c r="AH5" s="764"/>
      <c r="AI5" s="763" t="s">
        <v>251</v>
      </c>
      <c r="AJ5" s="764"/>
      <c r="AK5" s="763" t="s">
        <v>46</v>
      </c>
      <c r="AL5" s="764"/>
      <c r="AM5" s="763" t="s">
        <v>251</v>
      </c>
      <c r="AN5" s="764"/>
      <c r="AO5" s="763" t="s">
        <v>46</v>
      </c>
      <c r="AP5" s="764"/>
      <c r="AQ5" s="763" t="s">
        <v>251</v>
      </c>
      <c r="AR5" s="764"/>
      <c r="AS5" s="763" t="s">
        <v>46</v>
      </c>
      <c r="AT5" s="764"/>
      <c r="AU5" s="763" t="s">
        <v>251</v>
      </c>
      <c r="AV5" s="764"/>
      <c r="AW5" s="771" t="s">
        <v>135</v>
      </c>
      <c r="AX5" s="771" t="s">
        <v>228</v>
      </c>
      <c r="AY5" s="773" t="s">
        <v>203</v>
      </c>
      <c r="AZ5" s="773"/>
      <c r="BA5" s="773"/>
      <c r="BB5" s="773" t="s">
        <v>204</v>
      </c>
      <c r="BC5" s="773"/>
      <c r="BD5" s="773"/>
      <c r="BE5" s="794" t="s">
        <v>251</v>
      </c>
      <c r="BF5" s="794" t="s">
        <v>51</v>
      </c>
      <c r="BG5" s="794" t="s">
        <v>52</v>
      </c>
      <c r="BH5" s="794" t="s">
        <v>46</v>
      </c>
      <c r="BI5" s="794" t="s">
        <v>53</v>
      </c>
      <c r="BJ5" s="796" t="s">
        <v>54</v>
      </c>
      <c r="BK5" s="796" t="s">
        <v>2500</v>
      </c>
      <c r="BL5" s="796" t="s">
        <v>55</v>
      </c>
      <c r="BM5" s="796" t="s">
        <v>56</v>
      </c>
      <c r="BN5" s="801"/>
      <c r="BO5" s="756"/>
    </row>
    <row r="6" spans="1:67" s="5" customFormat="1" ht="48" customHeight="1" x14ac:dyDescent="0.2">
      <c r="A6" s="787"/>
      <c r="B6" s="787"/>
      <c r="C6" s="787"/>
      <c r="D6" s="787"/>
      <c r="E6" s="787"/>
      <c r="F6" s="787"/>
      <c r="G6" s="611" t="s">
        <v>106</v>
      </c>
      <c r="H6" s="611" t="s">
        <v>107</v>
      </c>
      <c r="I6" s="611" t="s">
        <v>106</v>
      </c>
      <c r="J6" s="611" t="s">
        <v>107</v>
      </c>
      <c r="K6" s="611" t="s">
        <v>106</v>
      </c>
      <c r="L6" s="611" t="s">
        <v>107</v>
      </c>
      <c r="M6" s="2" t="s">
        <v>41</v>
      </c>
      <c r="N6" s="2" t="s">
        <v>42</v>
      </c>
      <c r="O6" s="610" t="s">
        <v>106</v>
      </c>
      <c r="P6" s="610" t="s">
        <v>107</v>
      </c>
      <c r="Q6" s="27" t="s">
        <v>106</v>
      </c>
      <c r="R6" s="27" t="s">
        <v>107</v>
      </c>
      <c r="S6" s="610" t="s">
        <v>106</v>
      </c>
      <c r="T6" s="610" t="s">
        <v>107</v>
      </c>
      <c r="U6" s="610" t="s">
        <v>106</v>
      </c>
      <c r="V6" s="610" t="s">
        <v>107</v>
      </c>
      <c r="W6" s="610" t="s">
        <v>106</v>
      </c>
      <c r="X6" s="610" t="s">
        <v>107</v>
      </c>
      <c r="Y6" s="27" t="s">
        <v>106</v>
      </c>
      <c r="Z6" s="27" t="s">
        <v>107</v>
      </c>
      <c r="AA6" s="610" t="s">
        <v>106</v>
      </c>
      <c r="AB6" s="610" t="s">
        <v>107</v>
      </c>
      <c r="AC6" s="610" t="s">
        <v>106</v>
      </c>
      <c r="AD6" s="610" t="s">
        <v>107</v>
      </c>
      <c r="AE6" s="27" t="s">
        <v>106</v>
      </c>
      <c r="AF6" s="27" t="s">
        <v>107</v>
      </c>
      <c r="AG6" s="610" t="s">
        <v>106</v>
      </c>
      <c r="AH6" s="610" t="s">
        <v>107</v>
      </c>
      <c r="AI6" s="27" t="s">
        <v>106</v>
      </c>
      <c r="AJ6" s="27" t="s">
        <v>107</v>
      </c>
      <c r="AK6" s="610" t="s">
        <v>106</v>
      </c>
      <c r="AL6" s="610" t="s">
        <v>107</v>
      </c>
      <c r="AM6" s="27" t="s">
        <v>106</v>
      </c>
      <c r="AN6" s="27" t="s">
        <v>107</v>
      </c>
      <c r="AO6" s="610" t="s">
        <v>106</v>
      </c>
      <c r="AP6" s="610" t="s">
        <v>107</v>
      </c>
      <c r="AQ6" s="27" t="s">
        <v>106</v>
      </c>
      <c r="AR6" s="27" t="s">
        <v>107</v>
      </c>
      <c r="AS6" s="610" t="s">
        <v>106</v>
      </c>
      <c r="AT6" s="610" t="s">
        <v>107</v>
      </c>
      <c r="AU6" s="27" t="s">
        <v>106</v>
      </c>
      <c r="AV6" s="27" t="s">
        <v>107</v>
      </c>
      <c r="AW6" s="772"/>
      <c r="AX6" s="772"/>
      <c r="AY6" s="28" t="s">
        <v>134</v>
      </c>
      <c r="AZ6" s="28" t="s">
        <v>100</v>
      </c>
      <c r="BA6" s="28" t="s">
        <v>101</v>
      </c>
      <c r="BB6" s="28" t="s">
        <v>134</v>
      </c>
      <c r="BC6" s="28" t="s">
        <v>100</v>
      </c>
      <c r="BD6" s="28" t="s">
        <v>101</v>
      </c>
      <c r="BE6" s="795"/>
      <c r="BF6" s="795"/>
      <c r="BG6" s="795"/>
      <c r="BH6" s="795"/>
      <c r="BI6" s="795"/>
      <c r="BJ6" s="797"/>
      <c r="BK6" s="797"/>
      <c r="BL6" s="797"/>
      <c r="BM6" s="797"/>
      <c r="BN6" s="802"/>
      <c r="BO6" s="756"/>
    </row>
    <row r="7" spans="1:67" s="21" customFormat="1" ht="168.75" x14ac:dyDescent="0.2">
      <c r="A7" s="699">
        <v>2</v>
      </c>
      <c r="B7" s="141" t="s">
        <v>184</v>
      </c>
      <c r="C7" s="141" t="s">
        <v>318</v>
      </c>
      <c r="D7" s="141" t="s">
        <v>647</v>
      </c>
      <c r="E7" s="141" t="s">
        <v>319</v>
      </c>
      <c r="F7" s="141" t="s">
        <v>496</v>
      </c>
      <c r="G7" s="20"/>
      <c r="H7" s="17" t="s">
        <v>497</v>
      </c>
      <c r="I7" s="17"/>
      <c r="J7" s="17" t="s">
        <v>498</v>
      </c>
      <c r="K7" s="17"/>
      <c r="L7" s="17" t="s">
        <v>499</v>
      </c>
      <c r="M7" s="23" t="s">
        <v>500</v>
      </c>
      <c r="N7" s="23" t="s">
        <v>501</v>
      </c>
      <c r="O7" s="23"/>
      <c r="P7" s="23">
        <v>3</v>
      </c>
      <c r="Q7" s="23"/>
      <c r="R7" s="35"/>
      <c r="S7" s="23"/>
      <c r="T7" s="23"/>
      <c r="U7" s="23"/>
      <c r="V7" s="23">
        <v>3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3" t="s">
        <v>211</v>
      </c>
      <c r="AX7" s="3" t="s">
        <v>14</v>
      </c>
      <c r="AY7" s="86"/>
      <c r="AZ7" s="86"/>
      <c r="BA7" s="86"/>
      <c r="BB7" s="86"/>
      <c r="BC7" s="86"/>
      <c r="BD7" s="86"/>
      <c r="BE7" s="30" t="s">
        <v>469</v>
      </c>
      <c r="BF7" s="30" t="s">
        <v>469</v>
      </c>
      <c r="BG7" s="30" t="s">
        <v>469</v>
      </c>
      <c r="BH7" s="30" t="s">
        <v>469</v>
      </c>
      <c r="BI7" s="134" t="s">
        <v>470</v>
      </c>
      <c r="BJ7" s="3"/>
      <c r="BK7" s="3"/>
      <c r="BL7" s="3"/>
      <c r="BM7" s="23" t="s">
        <v>81</v>
      </c>
      <c r="BN7" s="3" t="s">
        <v>17</v>
      </c>
      <c r="BO7" s="21" t="s">
        <v>1761</v>
      </c>
    </row>
    <row r="8" spans="1:67" s="21" customFormat="1" ht="93.75" x14ac:dyDescent="0.2">
      <c r="A8" s="699"/>
      <c r="B8" s="141"/>
      <c r="C8" s="141"/>
      <c r="D8" s="141"/>
      <c r="E8" s="141"/>
      <c r="F8" s="141" t="s">
        <v>502</v>
      </c>
      <c r="G8" s="20"/>
      <c r="H8" s="17" t="s">
        <v>503</v>
      </c>
      <c r="I8" s="17"/>
      <c r="J8" s="17">
        <v>30</v>
      </c>
      <c r="K8" s="17"/>
      <c r="L8" s="17">
        <v>37.5</v>
      </c>
      <c r="M8" s="49" t="s">
        <v>504</v>
      </c>
      <c r="N8" s="23" t="s">
        <v>505</v>
      </c>
      <c r="O8" s="23"/>
      <c r="P8" s="23">
        <v>25</v>
      </c>
      <c r="Q8" s="23"/>
      <c r="R8" s="35"/>
      <c r="S8" s="23"/>
      <c r="T8" s="23"/>
      <c r="U8" s="23"/>
      <c r="V8" s="23">
        <v>8</v>
      </c>
      <c r="W8" s="23"/>
      <c r="X8" s="23"/>
      <c r="Y8" s="23"/>
      <c r="Z8" s="23"/>
      <c r="AA8" s="23"/>
      <c r="AB8" s="23">
        <v>4</v>
      </c>
      <c r="AC8" s="23"/>
      <c r="AD8" s="23"/>
      <c r="AE8" s="23"/>
      <c r="AF8" s="23"/>
      <c r="AG8" s="23"/>
      <c r="AH8" s="23">
        <v>1</v>
      </c>
      <c r="AI8" s="23"/>
      <c r="AJ8" s="23"/>
      <c r="AK8" s="23"/>
      <c r="AL8" s="23">
        <v>6</v>
      </c>
      <c r="AM8" s="23"/>
      <c r="AN8" s="23"/>
      <c r="AO8" s="23"/>
      <c r="AP8" s="23">
        <v>4</v>
      </c>
      <c r="AQ8" s="23"/>
      <c r="AR8" s="23"/>
      <c r="AS8" s="23"/>
      <c r="AT8" s="23">
        <v>2</v>
      </c>
      <c r="AU8" s="23"/>
      <c r="AV8" s="23"/>
      <c r="AW8" s="3"/>
      <c r="AX8" s="3"/>
      <c r="AY8" s="86"/>
      <c r="AZ8" s="86"/>
      <c r="BA8" s="86"/>
      <c r="BB8" s="86"/>
      <c r="BC8" s="86"/>
      <c r="BD8" s="86"/>
      <c r="BE8" s="3"/>
      <c r="BF8" s="23"/>
      <c r="BG8" s="30" t="s">
        <v>469</v>
      </c>
      <c r="BH8" s="3"/>
      <c r="BI8" s="3"/>
      <c r="BJ8" s="3"/>
      <c r="BK8" s="3"/>
      <c r="BL8" s="3"/>
      <c r="BM8" s="23"/>
      <c r="BN8" s="3"/>
    </row>
    <row r="9" spans="1:67" s="21" customFormat="1" ht="112.5" x14ac:dyDescent="0.2">
      <c r="A9" s="33">
        <v>2</v>
      </c>
      <c r="B9" s="142"/>
      <c r="C9" s="142"/>
      <c r="D9" s="142"/>
      <c r="E9" s="142"/>
      <c r="F9" s="141" t="s">
        <v>506</v>
      </c>
      <c r="G9" s="20"/>
      <c r="H9" s="17">
        <v>7</v>
      </c>
      <c r="I9" s="17"/>
      <c r="J9" s="17">
        <v>5.31</v>
      </c>
      <c r="K9" s="17"/>
      <c r="L9" s="17">
        <v>4.37</v>
      </c>
      <c r="M9" s="23" t="s">
        <v>507</v>
      </c>
      <c r="N9" s="23" t="s">
        <v>508</v>
      </c>
      <c r="O9" s="23"/>
      <c r="P9" s="23">
        <v>4</v>
      </c>
      <c r="Q9" s="23"/>
      <c r="R9" s="23"/>
      <c r="S9" s="23"/>
      <c r="T9" s="23"/>
      <c r="U9" s="23"/>
      <c r="V9" s="23">
        <v>4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3"/>
      <c r="AX9" s="3" t="s">
        <v>15</v>
      </c>
      <c r="AY9" s="60"/>
      <c r="AZ9" s="60"/>
      <c r="BA9" s="60"/>
      <c r="BB9" s="60"/>
      <c r="BC9" s="60"/>
      <c r="BD9" s="60"/>
      <c r="BE9" s="3"/>
      <c r="BF9" s="23"/>
      <c r="BG9" s="30" t="s">
        <v>469</v>
      </c>
      <c r="BH9" s="3"/>
      <c r="BI9" s="3"/>
      <c r="BJ9" s="3"/>
      <c r="BK9" s="3"/>
      <c r="BL9" s="3"/>
      <c r="BM9" s="23" t="s">
        <v>81</v>
      </c>
      <c r="BN9" s="3"/>
      <c r="BO9" s="21" t="s">
        <v>1761</v>
      </c>
    </row>
    <row r="10" spans="1:67" s="21" customFormat="1" ht="75" x14ac:dyDescent="0.2">
      <c r="A10" s="33"/>
      <c r="B10" s="142"/>
      <c r="C10" s="142"/>
      <c r="D10" s="142"/>
      <c r="E10" s="142"/>
      <c r="F10" s="141" t="s">
        <v>509</v>
      </c>
      <c r="G10" s="20"/>
      <c r="H10" s="17"/>
      <c r="I10" s="17"/>
      <c r="J10" s="17"/>
      <c r="K10" s="17"/>
      <c r="L10" s="17"/>
      <c r="M10" s="23" t="s">
        <v>504</v>
      </c>
      <c r="N10" s="23" t="s">
        <v>510</v>
      </c>
      <c r="O10" s="23"/>
      <c r="P10" s="23">
        <v>44</v>
      </c>
      <c r="Q10" s="23"/>
      <c r="R10" s="23"/>
      <c r="S10" s="23"/>
      <c r="T10" s="23"/>
      <c r="U10" s="23"/>
      <c r="V10" s="23">
        <v>44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3"/>
      <c r="AX10" s="3"/>
      <c r="AY10" s="60"/>
      <c r="AZ10" s="60"/>
      <c r="BA10" s="60"/>
      <c r="BB10" s="60"/>
      <c r="BC10" s="60"/>
      <c r="BD10" s="60"/>
      <c r="BE10" s="3"/>
      <c r="BF10" s="23"/>
      <c r="BG10" s="30" t="s">
        <v>469</v>
      </c>
      <c r="BH10" s="3"/>
      <c r="BI10" s="3"/>
      <c r="BJ10" s="3"/>
      <c r="BK10" s="3"/>
      <c r="BL10" s="3"/>
      <c r="BM10" s="23"/>
      <c r="BN10" s="3"/>
    </row>
    <row r="11" spans="1:67" s="21" customFormat="1" ht="93.75" x14ac:dyDescent="0.2">
      <c r="A11" s="33"/>
      <c r="B11" s="142"/>
      <c r="C11" s="142"/>
      <c r="D11" s="142"/>
      <c r="E11" s="142"/>
      <c r="F11" s="141" t="s">
        <v>511</v>
      </c>
      <c r="G11" s="33" t="s">
        <v>82</v>
      </c>
      <c r="H11" s="33" t="s">
        <v>82</v>
      </c>
      <c r="I11" s="33" t="s">
        <v>82</v>
      </c>
      <c r="J11" s="33" t="s">
        <v>82</v>
      </c>
      <c r="K11" s="33" t="s">
        <v>82</v>
      </c>
      <c r="L11" s="33" t="s">
        <v>82</v>
      </c>
      <c r="M11" s="49" t="s">
        <v>512</v>
      </c>
      <c r="N11" s="23" t="s">
        <v>513</v>
      </c>
      <c r="O11" s="23"/>
      <c r="P11" s="23">
        <v>1940</v>
      </c>
      <c r="Q11" s="23"/>
      <c r="R11" s="23"/>
      <c r="S11" s="23"/>
      <c r="T11" s="23"/>
      <c r="U11" s="23"/>
      <c r="V11" s="23"/>
      <c r="W11" s="23"/>
      <c r="X11" s="23"/>
      <c r="Y11" s="23"/>
      <c r="Z11" s="23">
        <v>340</v>
      </c>
      <c r="AA11" s="23"/>
      <c r="AB11" s="23"/>
      <c r="AC11" s="23"/>
      <c r="AD11" s="23"/>
      <c r="AE11" s="23"/>
      <c r="AF11" s="23">
        <v>451</v>
      </c>
      <c r="AG11" s="23"/>
      <c r="AH11" s="23"/>
      <c r="AI11" s="23"/>
      <c r="AJ11" s="23">
        <v>582</v>
      </c>
      <c r="AK11" s="23"/>
      <c r="AL11" s="23"/>
      <c r="AM11" s="23"/>
      <c r="AN11" s="23">
        <v>196</v>
      </c>
      <c r="AO11" s="23"/>
      <c r="AP11" s="23"/>
      <c r="AQ11" s="23"/>
      <c r="AR11" s="23">
        <v>194</v>
      </c>
      <c r="AS11" s="23"/>
      <c r="AT11" s="23"/>
      <c r="AU11" s="23"/>
      <c r="AV11" s="23">
        <v>177</v>
      </c>
      <c r="AW11" s="3"/>
      <c r="AX11" s="3"/>
      <c r="AY11" s="60"/>
      <c r="AZ11" s="60"/>
      <c r="BA11" s="60"/>
      <c r="BB11" s="60"/>
      <c r="BC11" s="60"/>
      <c r="BD11" s="60"/>
      <c r="BE11" s="30" t="s">
        <v>469</v>
      </c>
      <c r="BF11" s="30" t="s">
        <v>469</v>
      </c>
      <c r="BG11" s="23"/>
      <c r="BH11" s="30" t="s">
        <v>469</v>
      </c>
      <c r="BI11" s="3"/>
      <c r="BJ11" s="3"/>
      <c r="BK11" s="3"/>
      <c r="BL11" s="3"/>
      <c r="BM11" s="23"/>
      <c r="BN11" s="3"/>
    </row>
    <row r="12" spans="1:67" s="21" customFormat="1" ht="93.75" x14ac:dyDescent="0.2">
      <c r="A12" s="33">
        <v>2</v>
      </c>
      <c r="B12" s="142"/>
      <c r="C12" s="142"/>
      <c r="D12" s="142"/>
      <c r="E12" s="142"/>
      <c r="F12" s="141" t="s">
        <v>514</v>
      </c>
      <c r="G12" s="135"/>
      <c r="H12" s="24" t="s">
        <v>515</v>
      </c>
      <c r="I12" s="136"/>
      <c r="J12" s="24" t="s">
        <v>516</v>
      </c>
      <c r="K12" s="136"/>
      <c r="L12" s="24" t="s">
        <v>517</v>
      </c>
      <c r="M12" s="110" t="s">
        <v>518</v>
      </c>
      <c r="N12" s="23" t="s">
        <v>519</v>
      </c>
      <c r="O12" s="23"/>
      <c r="P12" s="23">
        <v>68</v>
      </c>
      <c r="Q12" s="23"/>
      <c r="R12" s="23"/>
      <c r="S12" s="23"/>
      <c r="T12" s="23"/>
      <c r="U12" s="23"/>
      <c r="V12" s="23">
        <v>68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3" t="s">
        <v>212</v>
      </c>
      <c r="AX12" s="3" t="s">
        <v>16</v>
      </c>
      <c r="AY12" s="60"/>
      <c r="AZ12" s="60"/>
      <c r="BA12" s="60"/>
      <c r="BB12" s="60"/>
      <c r="BC12" s="60"/>
      <c r="BD12" s="60"/>
      <c r="BE12" s="3"/>
      <c r="BF12" s="30" t="s">
        <v>469</v>
      </c>
      <c r="BG12" s="30" t="s">
        <v>469</v>
      </c>
      <c r="BH12" s="3"/>
      <c r="BI12" s="3"/>
      <c r="BJ12" s="3"/>
      <c r="BK12" s="3"/>
      <c r="BL12" s="3"/>
      <c r="BM12" s="23" t="s">
        <v>81</v>
      </c>
      <c r="BN12" s="3" t="s">
        <v>17</v>
      </c>
      <c r="BO12" s="21" t="s">
        <v>1761</v>
      </c>
    </row>
    <row r="13" spans="1:67" s="21" customFormat="1" ht="75" x14ac:dyDescent="0.2">
      <c r="A13" s="33"/>
      <c r="B13" s="142"/>
      <c r="C13" s="142"/>
      <c r="D13" s="142"/>
      <c r="E13" s="142"/>
      <c r="F13" s="141" t="s">
        <v>520</v>
      </c>
      <c r="G13" s="135"/>
      <c r="H13" s="24" t="s">
        <v>521</v>
      </c>
      <c r="I13" s="136"/>
      <c r="J13" s="24" t="s">
        <v>522</v>
      </c>
      <c r="K13" s="136"/>
      <c r="L13" s="24" t="s">
        <v>523</v>
      </c>
      <c r="M13" s="110" t="s">
        <v>524</v>
      </c>
      <c r="N13" s="23" t="s">
        <v>525</v>
      </c>
      <c r="O13" s="23"/>
      <c r="P13" s="23">
        <v>588</v>
      </c>
      <c r="Q13" s="23"/>
      <c r="R13" s="23"/>
      <c r="S13" s="23"/>
      <c r="T13" s="23"/>
      <c r="U13" s="23"/>
      <c r="V13" s="23">
        <v>588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3"/>
      <c r="AX13" s="3"/>
      <c r="AY13" s="60"/>
      <c r="AZ13" s="60"/>
      <c r="BA13" s="60"/>
      <c r="BB13" s="60"/>
      <c r="BC13" s="60"/>
      <c r="BD13" s="60"/>
      <c r="BE13" s="3"/>
      <c r="BF13" s="30" t="s">
        <v>469</v>
      </c>
      <c r="BG13" s="30" t="s">
        <v>469</v>
      </c>
      <c r="BH13" s="3"/>
      <c r="BI13" s="3"/>
      <c r="BJ13" s="3"/>
      <c r="BK13" s="3"/>
      <c r="BL13" s="3"/>
      <c r="BM13" s="23"/>
      <c r="BN13" s="3"/>
    </row>
    <row r="14" spans="1:67" s="21" customFormat="1" ht="75" x14ac:dyDescent="0.2">
      <c r="A14" s="33"/>
      <c r="B14" s="142"/>
      <c r="C14" s="142"/>
      <c r="D14" s="142"/>
      <c r="E14" s="142"/>
      <c r="F14" s="141" t="s">
        <v>526</v>
      </c>
      <c r="G14" s="135"/>
      <c r="H14" s="24" t="s">
        <v>527</v>
      </c>
      <c r="I14" s="136"/>
      <c r="J14" s="24" t="s">
        <v>528</v>
      </c>
      <c r="K14" s="136"/>
      <c r="L14" s="24" t="s">
        <v>529</v>
      </c>
      <c r="M14" s="110" t="s">
        <v>530</v>
      </c>
      <c r="N14" s="23">
        <v>441</v>
      </c>
      <c r="O14" s="23"/>
      <c r="P14" s="23">
        <v>441</v>
      </c>
      <c r="Q14" s="23"/>
      <c r="R14" s="23"/>
      <c r="S14" s="23"/>
      <c r="T14" s="23"/>
      <c r="U14" s="23"/>
      <c r="V14" s="23">
        <v>441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3"/>
      <c r="AX14" s="3"/>
      <c r="AY14" s="60"/>
      <c r="AZ14" s="60"/>
      <c r="BA14" s="60"/>
      <c r="BB14" s="60"/>
      <c r="BC14" s="60"/>
      <c r="BD14" s="60"/>
      <c r="BE14" s="3"/>
      <c r="BF14" s="30" t="s">
        <v>469</v>
      </c>
      <c r="BG14" s="30" t="s">
        <v>469</v>
      </c>
      <c r="BH14" s="3"/>
      <c r="BI14" s="3"/>
      <c r="BJ14" s="3"/>
      <c r="BK14" s="3"/>
      <c r="BL14" s="3"/>
      <c r="BM14" s="23"/>
      <c r="BN14" s="3"/>
    </row>
    <row r="15" spans="1:67" s="21" customFormat="1" ht="93.75" x14ac:dyDescent="0.2">
      <c r="A15" s="33"/>
      <c r="B15" s="142"/>
      <c r="C15" s="142"/>
      <c r="D15" s="142"/>
      <c r="E15" s="142"/>
      <c r="F15" s="141" t="s">
        <v>531</v>
      </c>
      <c r="G15" s="135"/>
      <c r="H15" s="24" t="s">
        <v>532</v>
      </c>
      <c r="I15" s="136"/>
      <c r="J15" s="24" t="s">
        <v>82</v>
      </c>
      <c r="K15" s="136"/>
      <c r="L15" s="24" t="s">
        <v>82</v>
      </c>
      <c r="M15" s="110" t="s">
        <v>533</v>
      </c>
      <c r="N15" s="23" t="s">
        <v>513</v>
      </c>
      <c r="O15" s="23"/>
      <c r="P15" s="23">
        <v>1940</v>
      </c>
      <c r="Q15" s="23"/>
      <c r="R15" s="23"/>
      <c r="S15" s="23"/>
      <c r="T15" s="23"/>
      <c r="U15" s="23"/>
      <c r="V15" s="23"/>
      <c r="W15" s="23"/>
      <c r="X15" s="23"/>
      <c r="Y15" s="23"/>
      <c r="Z15" s="23">
        <v>340</v>
      </c>
      <c r="AA15" s="23"/>
      <c r="AB15" s="23"/>
      <c r="AC15" s="23"/>
      <c r="AD15" s="23"/>
      <c r="AE15" s="23"/>
      <c r="AF15" s="23">
        <v>451</v>
      </c>
      <c r="AG15" s="23"/>
      <c r="AH15" s="23"/>
      <c r="AI15" s="23"/>
      <c r="AJ15" s="23">
        <v>582</v>
      </c>
      <c r="AK15" s="23"/>
      <c r="AL15" s="23"/>
      <c r="AM15" s="23"/>
      <c r="AN15" s="23">
        <v>196</v>
      </c>
      <c r="AO15" s="23"/>
      <c r="AP15" s="23"/>
      <c r="AQ15" s="23"/>
      <c r="AR15" s="23">
        <v>194</v>
      </c>
      <c r="AS15" s="23"/>
      <c r="AT15" s="23"/>
      <c r="AU15" s="23"/>
      <c r="AV15" s="23">
        <v>177</v>
      </c>
      <c r="AW15" s="3"/>
      <c r="AX15" s="3"/>
      <c r="AY15" s="60"/>
      <c r="AZ15" s="60"/>
      <c r="BA15" s="60"/>
      <c r="BB15" s="60"/>
      <c r="BC15" s="60"/>
      <c r="BD15" s="60"/>
      <c r="BE15" s="30" t="s">
        <v>469</v>
      </c>
      <c r="BF15" s="30" t="s">
        <v>469</v>
      </c>
      <c r="BG15" s="23"/>
      <c r="BH15" s="30" t="s">
        <v>469</v>
      </c>
      <c r="BI15" s="3"/>
      <c r="BJ15" s="3"/>
      <c r="BK15" s="3"/>
      <c r="BL15" s="3"/>
      <c r="BM15" s="23"/>
      <c r="BN15" s="3"/>
    </row>
    <row r="16" spans="1:67" s="21" customFormat="1" ht="93.75" x14ac:dyDescent="0.2">
      <c r="A16" s="33">
        <v>2</v>
      </c>
      <c r="B16" s="141"/>
      <c r="C16" s="142"/>
      <c r="D16" s="142"/>
      <c r="E16" s="142"/>
      <c r="F16" s="141" t="s">
        <v>2509</v>
      </c>
      <c r="G16" s="20"/>
      <c r="H16" s="23" t="s">
        <v>82</v>
      </c>
      <c r="I16" s="23"/>
      <c r="J16" s="23" t="s">
        <v>82</v>
      </c>
      <c r="K16" s="23"/>
      <c r="L16" s="23">
        <v>6.86</v>
      </c>
      <c r="M16" s="3" t="s">
        <v>534</v>
      </c>
      <c r="N16" s="23" t="s">
        <v>535</v>
      </c>
      <c r="O16" s="23"/>
      <c r="P16" s="23">
        <v>129</v>
      </c>
      <c r="Q16" s="23"/>
      <c r="R16" s="23"/>
      <c r="S16" s="23"/>
      <c r="T16" s="24"/>
      <c r="U16" s="24"/>
      <c r="V16" s="25">
        <v>65</v>
      </c>
      <c r="W16" s="24"/>
      <c r="X16" s="24"/>
      <c r="Y16" s="24"/>
      <c r="Z16" s="24"/>
      <c r="AA16" s="24"/>
      <c r="AB16" s="25">
        <v>64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3" t="s">
        <v>213</v>
      </c>
      <c r="AX16" s="3" t="s">
        <v>661</v>
      </c>
      <c r="AY16" s="60"/>
      <c r="AZ16" s="60"/>
      <c r="BA16" s="60"/>
      <c r="BB16" s="60"/>
      <c r="BC16" s="60"/>
      <c r="BD16" s="60"/>
      <c r="BE16" s="3"/>
      <c r="BF16" s="30" t="s">
        <v>469</v>
      </c>
      <c r="BG16" s="30" t="s">
        <v>469</v>
      </c>
      <c r="BH16" s="3"/>
      <c r="BI16" s="3"/>
      <c r="BJ16" s="3"/>
      <c r="BK16" s="3"/>
      <c r="BL16" s="3"/>
      <c r="BM16" s="61" t="s">
        <v>81</v>
      </c>
      <c r="BN16" s="3" t="s">
        <v>17</v>
      </c>
      <c r="BO16" s="21" t="s">
        <v>1761</v>
      </c>
    </row>
    <row r="17" spans="1:67" s="21" customFormat="1" ht="75" x14ac:dyDescent="0.2">
      <c r="A17" s="33">
        <v>2</v>
      </c>
      <c r="B17" s="141"/>
      <c r="C17" s="142"/>
      <c r="D17" s="142"/>
      <c r="E17" s="142"/>
      <c r="F17" s="141" t="s">
        <v>536</v>
      </c>
      <c r="G17" s="20"/>
      <c r="H17" s="23" t="s">
        <v>82</v>
      </c>
      <c r="I17" s="23"/>
      <c r="J17" s="23" t="s">
        <v>82</v>
      </c>
      <c r="K17" s="23"/>
      <c r="L17" s="23">
        <v>0.19</v>
      </c>
      <c r="M17" s="23" t="s">
        <v>160</v>
      </c>
      <c r="N17" s="23" t="s">
        <v>537</v>
      </c>
      <c r="O17" s="23"/>
      <c r="P17" s="23">
        <v>16</v>
      </c>
      <c r="Q17" s="23"/>
      <c r="R17" s="23"/>
      <c r="S17" s="23"/>
      <c r="T17" s="23"/>
      <c r="U17" s="23"/>
      <c r="V17" s="23">
        <v>9</v>
      </c>
      <c r="W17" s="23"/>
      <c r="X17" s="23"/>
      <c r="Y17" s="23"/>
      <c r="Z17" s="23"/>
      <c r="AA17" s="23"/>
      <c r="AB17" s="23">
        <v>3</v>
      </c>
      <c r="AC17" s="23"/>
      <c r="AD17" s="23"/>
      <c r="AE17" s="23"/>
      <c r="AF17" s="23"/>
      <c r="AG17" s="23"/>
      <c r="AH17" s="23">
        <v>1</v>
      </c>
      <c r="AI17" s="23"/>
      <c r="AJ17" s="23"/>
      <c r="AK17" s="23"/>
      <c r="AL17" s="23">
        <v>1</v>
      </c>
      <c r="AM17" s="23"/>
      <c r="AN17" s="23"/>
      <c r="AO17" s="23"/>
      <c r="AP17" s="23">
        <v>1</v>
      </c>
      <c r="AQ17" s="23"/>
      <c r="AR17" s="23"/>
      <c r="AS17" s="23"/>
      <c r="AT17" s="23">
        <v>1</v>
      </c>
      <c r="AU17" s="23"/>
      <c r="AV17" s="23"/>
      <c r="AW17" s="3"/>
      <c r="AX17" s="3" t="s">
        <v>185</v>
      </c>
      <c r="AY17" s="60"/>
      <c r="AZ17" s="60"/>
      <c r="BA17" s="60"/>
      <c r="BB17" s="60"/>
      <c r="BC17" s="60"/>
      <c r="BD17" s="60"/>
      <c r="BE17" s="30" t="s">
        <v>469</v>
      </c>
      <c r="BF17" s="30" t="s">
        <v>469</v>
      </c>
      <c r="BG17" s="30" t="s">
        <v>469</v>
      </c>
      <c r="BH17" s="30" t="s">
        <v>469</v>
      </c>
      <c r="BI17" s="3"/>
      <c r="BJ17" s="3"/>
      <c r="BK17" s="3"/>
      <c r="BL17" s="3"/>
      <c r="BM17" s="61"/>
      <c r="BN17" s="3"/>
      <c r="BO17" s="21" t="s">
        <v>1761</v>
      </c>
    </row>
    <row r="18" spans="1:67" s="21" customFormat="1" ht="75" x14ac:dyDescent="0.2">
      <c r="A18" s="33"/>
      <c r="B18" s="141"/>
      <c r="C18" s="142"/>
      <c r="D18" s="142"/>
      <c r="E18" s="142"/>
      <c r="F18" s="141" t="s">
        <v>2491</v>
      </c>
      <c r="G18" s="50"/>
      <c r="H18" s="18" t="s">
        <v>82</v>
      </c>
      <c r="I18" s="18"/>
      <c r="J18" s="18" t="s">
        <v>82</v>
      </c>
      <c r="K18" s="18"/>
      <c r="L18" s="137">
        <v>4701</v>
      </c>
      <c r="M18" s="18" t="s">
        <v>538</v>
      </c>
      <c r="N18" s="18" t="s">
        <v>539</v>
      </c>
      <c r="O18" s="18"/>
      <c r="P18" s="18">
        <v>5171</v>
      </c>
      <c r="Q18" s="18"/>
      <c r="R18" s="18"/>
      <c r="S18" s="18"/>
      <c r="T18" s="18"/>
      <c r="U18" s="18"/>
      <c r="V18" s="18">
        <v>3337</v>
      </c>
      <c r="W18" s="18"/>
      <c r="X18" s="18"/>
      <c r="Y18" s="18"/>
      <c r="Z18" s="18"/>
      <c r="AA18" s="18"/>
      <c r="AB18" s="18">
        <v>910</v>
      </c>
      <c r="AC18" s="18"/>
      <c r="AD18" s="18"/>
      <c r="AE18" s="18"/>
      <c r="AF18" s="18"/>
      <c r="AG18" s="18"/>
      <c r="AH18" s="18">
        <v>209</v>
      </c>
      <c r="AI18" s="18"/>
      <c r="AJ18" s="18"/>
      <c r="AK18" s="18"/>
      <c r="AL18" s="18">
        <v>165</v>
      </c>
      <c r="AM18" s="18"/>
      <c r="AN18" s="18"/>
      <c r="AO18" s="18"/>
      <c r="AP18" s="18">
        <v>302</v>
      </c>
      <c r="AQ18" s="18"/>
      <c r="AR18" s="18"/>
      <c r="AS18" s="18"/>
      <c r="AT18" s="18">
        <v>246</v>
      </c>
      <c r="AU18" s="18"/>
      <c r="AV18" s="18"/>
      <c r="AW18" s="3"/>
      <c r="AX18" s="3"/>
      <c r="AY18" s="60"/>
      <c r="AZ18" s="60"/>
      <c r="BA18" s="60"/>
      <c r="BB18" s="60"/>
      <c r="BC18" s="60"/>
      <c r="BD18" s="60"/>
      <c r="BE18" s="30" t="s">
        <v>469</v>
      </c>
      <c r="BF18" s="30" t="s">
        <v>469</v>
      </c>
      <c r="BG18" s="61"/>
      <c r="BH18" s="30" t="s">
        <v>469</v>
      </c>
      <c r="BI18" s="3"/>
      <c r="BJ18" s="3"/>
      <c r="BK18" s="3"/>
      <c r="BL18" s="3"/>
      <c r="BM18" s="61"/>
      <c r="BN18" s="3"/>
    </row>
    <row r="19" spans="1:67" s="21" customFormat="1" ht="75" x14ac:dyDescent="0.2">
      <c r="A19" s="33"/>
      <c r="B19" s="141"/>
      <c r="C19" s="142"/>
      <c r="D19" s="142"/>
      <c r="E19" s="142"/>
      <c r="F19" s="141" t="s">
        <v>2492</v>
      </c>
      <c r="G19" s="51"/>
      <c r="H19" s="18" t="s">
        <v>82</v>
      </c>
      <c r="I19" s="18"/>
      <c r="J19" s="18" t="s">
        <v>82</v>
      </c>
      <c r="K19" s="18"/>
      <c r="L19" s="138">
        <v>101045</v>
      </c>
      <c r="M19" s="18" t="s">
        <v>540</v>
      </c>
      <c r="N19" s="18" t="s">
        <v>541</v>
      </c>
      <c r="O19" s="23"/>
      <c r="P19" s="35">
        <v>90940</v>
      </c>
      <c r="Q19" s="23"/>
      <c r="R19" s="23"/>
      <c r="S19" s="23"/>
      <c r="T19" s="35"/>
      <c r="U19" s="23"/>
      <c r="V19" s="23" t="s">
        <v>542</v>
      </c>
      <c r="W19" s="23"/>
      <c r="X19" s="23"/>
      <c r="Y19" s="23"/>
      <c r="Z19" s="23"/>
      <c r="AA19" s="23"/>
      <c r="AB19" s="23">
        <v>10649</v>
      </c>
      <c r="AC19" s="23"/>
      <c r="AD19" s="23"/>
      <c r="AE19" s="23"/>
      <c r="AF19" s="23"/>
      <c r="AG19" s="23"/>
      <c r="AH19" s="35">
        <v>8510</v>
      </c>
      <c r="AI19" s="23"/>
      <c r="AJ19" s="23"/>
      <c r="AK19" s="23"/>
      <c r="AL19" s="35">
        <v>8897</v>
      </c>
      <c r="AM19" s="23"/>
      <c r="AN19" s="23"/>
      <c r="AO19" s="23"/>
      <c r="AP19" s="35">
        <v>12756</v>
      </c>
      <c r="AQ19" s="23"/>
      <c r="AR19" s="23"/>
      <c r="AS19" s="23"/>
      <c r="AT19" s="35">
        <v>3321</v>
      </c>
      <c r="AU19" s="23"/>
      <c r="AV19" s="23"/>
      <c r="AW19" s="3"/>
      <c r="AX19" s="3"/>
      <c r="AY19" s="60"/>
      <c r="AZ19" s="60"/>
      <c r="BA19" s="60"/>
      <c r="BB19" s="60"/>
      <c r="BC19" s="60"/>
      <c r="BD19" s="60"/>
      <c r="BE19" s="30" t="s">
        <v>469</v>
      </c>
      <c r="BF19" s="30" t="s">
        <v>469</v>
      </c>
      <c r="BG19" s="30" t="s">
        <v>469</v>
      </c>
      <c r="BH19" s="30" t="s">
        <v>469</v>
      </c>
      <c r="BI19" s="3"/>
      <c r="BJ19" s="3"/>
      <c r="BK19" s="3"/>
      <c r="BL19" s="3"/>
      <c r="BM19" s="61"/>
      <c r="BN19" s="3"/>
    </row>
    <row r="20" spans="1:67" s="21" customFormat="1" ht="75" x14ac:dyDescent="0.2">
      <c r="A20" s="33"/>
      <c r="B20" s="141"/>
      <c r="C20" s="142"/>
      <c r="D20" s="142"/>
      <c r="E20" s="142"/>
      <c r="F20" s="141" t="s">
        <v>2493</v>
      </c>
      <c r="G20" s="50"/>
      <c r="H20" s="18" t="s">
        <v>82</v>
      </c>
      <c r="I20" s="18"/>
      <c r="J20" s="18" t="s">
        <v>82</v>
      </c>
      <c r="K20" s="18"/>
      <c r="L20" s="137">
        <v>5015</v>
      </c>
      <c r="M20" s="18" t="s">
        <v>543</v>
      </c>
      <c r="N20" s="18" t="s">
        <v>544</v>
      </c>
      <c r="O20" s="23"/>
      <c r="P20" s="35">
        <v>2057</v>
      </c>
      <c r="Q20" s="23"/>
      <c r="R20" s="23"/>
      <c r="S20" s="23"/>
      <c r="T20" s="23"/>
      <c r="U20" s="23"/>
      <c r="V20" s="23">
        <v>972</v>
      </c>
      <c r="W20" s="23"/>
      <c r="X20" s="23"/>
      <c r="Y20" s="23"/>
      <c r="Z20" s="23"/>
      <c r="AA20" s="23"/>
      <c r="AB20" s="23">
        <v>549</v>
      </c>
      <c r="AC20" s="23"/>
      <c r="AD20" s="23"/>
      <c r="AE20" s="23"/>
      <c r="AF20" s="23"/>
      <c r="AG20" s="23"/>
      <c r="AH20" s="23">
        <v>115</v>
      </c>
      <c r="AI20" s="23"/>
      <c r="AJ20" s="23"/>
      <c r="AK20" s="23"/>
      <c r="AL20" s="23">
        <v>431</v>
      </c>
      <c r="AM20" s="23"/>
      <c r="AN20" s="23"/>
      <c r="AO20" s="23"/>
      <c r="AP20" s="23">
        <v>0</v>
      </c>
      <c r="AQ20" s="23"/>
      <c r="AR20" s="23"/>
      <c r="AS20" s="23"/>
      <c r="AT20" s="23">
        <v>439</v>
      </c>
      <c r="AU20" s="23"/>
      <c r="AV20" s="23"/>
      <c r="AW20" s="3"/>
      <c r="AX20" s="3"/>
      <c r="AY20" s="60"/>
      <c r="AZ20" s="60"/>
      <c r="BA20" s="60"/>
      <c r="BB20" s="60"/>
      <c r="BC20" s="60"/>
      <c r="BD20" s="60"/>
      <c r="BE20" s="3"/>
      <c r="BF20" s="30" t="s">
        <v>469</v>
      </c>
      <c r="BG20" s="30" t="s">
        <v>469</v>
      </c>
      <c r="BH20" s="3"/>
      <c r="BI20" s="3"/>
      <c r="BJ20" s="3"/>
      <c r="BK20" s="3"/>
      <c r="BL20" s="3"/>
      <c r="BM20" s="61"/>
      <c r="BN20" s="3"/>
    </row>
    <row r="21" spans="1:67" s="102" customFormat="1" ht="131.25" x14ac:dyDescent="0.2">
      <c r="A21" s="120">
        <v>2</v>
      </c>
      <c r="B21" s="141"/>
      <c r="C21" s="142"/>
      <c r="D21" s="142"/>
      <c r="E21" s="142"/>
      <c r="F21" s="143" t="s">
        <v>390</v>
      </c>
      <c r="G21" s="3" t="s">
        <v>391</v>
      </c>
      <c r="H21" s="20"/>
      <c r="I21" s="3" t="s">
        <v>392</v>
      </c>
      <c r="J21" s="23"/>
      <c r="K21" s="3" t="s">
        <v>393</v>
      </c>
      <c r="L21" s="23"/>
      <c r="M21" s="23">
        <v>2.81</v>
      </c>
      <c r="N21" s="23" t="s">
        <v>394</v>
      </c>
      <c r="O21" s="23" t="s">
        <v>395</v>
      </c>
      <c r="P21" s="23"/>
      <c r="Q21" s="23"/>
      <c r="R21" s="23"/>
      <c r="S21" s="23" t="s">
        <v>396</v>
      </c>
      <c r="T21" s="23"/>
      <c r="U21" s="23"/>
      <c r="V21" s="23"/>
      <c r="W21" s="23" t="s">
        <v>397</v>
      </c>
      <c r="X21" s="23"/>
      <c r="Y21" s="23"/>
      <c r="Z21" s="23"/>
      <c r="AA21" s="23"/>
      <c r="AB21" s="23"/>
      <c r="AC21" s="23" t="s">
        <v>398</v>
      </c>
      <c r="AD21" s="23"/>
      <c r="AE21" s="23"/>
      <c r="AF21" s="23"/>
      <c r="AG21" s="23" t="s">
        <v>399</v>
      </c>
      <c r="AH21" s="23"/>
      <c r="AI21" s="23"/>
      <c r="AJ21" s="23"/>
      <c r="AK21" s="23" t="s">
        <v>400</v>
      </c>
      <c r="AL21" s="23"/>
      <c r="AM21" s="23"/>
      <c r="AN21" s="23"/>
      <c r="AO21" s="23" t="s">
        <v>401</v>
      </c>
      <c r="AP21" s="23"/>
      <c r="AQ21" s="23"/>
      <c r="AR21" s="23"/>
      <c r="AS21" s="23" t="s">
        <v>402</v>
      </c>
      <c r="AT21" s="23"/>
      <c r="AU21" s="23"/>
      <c r="AV21" s="23"/>
      <c r="AW21" s="3" t="s">
        <v>214</v>
      </c>
      <c r="AX21" s="3" t="s">
        <v>606</v>
      </c>
      <c r="AY21" s="119"/>
      <c r="AZ21" s="119"/>
      <c r="BA21" s="119"/>
      <c r="BB21" s="119"/>
      <c r="BC21" s="119"/>
      <c r="BD21" s="119"/>
      <c r="BE21" s="92"/>
      <c r="BF21" s="177">
        <v>9</v>
      </c>
      <c r="BG21" s="177">
        <v>9</v>
      </c>
      <c r="BH21" s="92">
        <v>4</v>
      </c>
      <c r="BI21" s="92">
        <v>2</v>
      </c>
      <c r="BJ21" s="92"/>
      <c r="BK21" s="92"/>
      <c r="BL21" s="92"/>
      <c r="BM21" s="177" t="s">
        <v>403</v>
      </c>
      <c r="BN21" s="92" t="s">
        <v>127</v>
      </c>
      <c r="BO21" s="102" t="s">
        <v>1909</v>
      </c>
    </row>
    <row r="22" spans="1:67" s="121" customFormat="1" ht="75" x14ac:dyDescent="0.2">
      <c r="A22" s="120">
        <v>2</v>
      </c>
      <c r="B22" s="142"/>
      <c r="C22" s="142"/>
      <c r="D22" s="142"/>
      <c r="E22" s="141"/>
      <c r="F22" s="144" t="s">
        <v>404</v>
      </c>
      <c r="G22" s="23">
        <v>55.66</v>
      </c>
      <c r="H22" s="23"/>
      <c r="I22" s="23">
        <v>57.74</v>
      </c>
      <c r="J22" s="20"/>
      <c r="K22" s="24">
        <v>72.832233741753058</v>
      </c>
      <c r="L22" s="117"/>
      <c r="M22" s="118" t="s">
        <v>299</v>
      </c>
      <c r="N22" s="3" t="s">
        <v>300</v>
      </c>
      <c r="O22" s="3" t="s">
        <v>405</v>
      </c>
      <c r="P22" s="117"/>
      <c r="Q22" s="20"/>
      <c r="R22" s="117"/>
      <c r="S22" s="3" t="s">
        <v>405</v>
      </c>
      <c r="T22" s="117"/>
      <c r="U22" s="20"/>
      <c r="V22" s="117"/>
      <c r="W22" s="3" t="s">
        <v>406</v>
      </c>
      <c r="X22" s="20"/>
      <c r="Y22" s="20"/>
      <c r="Z22" s="20"/>
      <c r="AA22" s="20"/>
      <c r="AB22" s="20"/>
      <c r="AC22" s="3" t="s">
        <v>407</v>
      </c>
      <c r="AD22" s="20"/>
      <c r="AE22" s="20"/>
      <c r="AF22" s="20"/>
      <c r="AG22" s="3" t="s">
        <v>408</v>
      </c>
      <c r="AH22" s="20"/>
      <c r="AI22" s="20"/>
      <c r="AJ22" s="20"/>
      <c r="AK22" s="3" t="s">
        <v>409</v>
      </c>
      <c r="AL22" s="20"/>
      <c r="AM22" s="20"/>
      <c r="AN22" s="20"/>
      <c r="AO22" s="3" t="s">
        <v>410</v>
      </c>
      <c r="AP22" s="20"/>
      <c r="AQ22" s="20"/>
      <c r="AR22" s="20"/>
      <c r="AS22" s="3" t="s">
        <v>411</v>
      </c>
      <c r="AT22" s="20"/>
      <c r="AU22" s="20"/>
      <c r="AV22" s="20"/>
      <c r="AW22" s="20"/>
      <c r="AX22" s="139" t="s">
        <v>607</v>
      </c>
      <c r="AY22" s="119"/>
      <c r="AZ22" s="119"/>
      <c r="BA22" s="119"/>
      <c r="BB22" s="119"/>
      <c r="BC22" s="119"/>
      <c r="BD22" s="119"/>
      <c r="BE22" s="119"/>
      <c r="BF22" s="119">
        <v>9</v>
      </c>
      <c r="BG22" s="119">
        <v>9</v>
      </c>
      <c r="BH22" s="119">
        <v>4</v>
      </c>
      <c r="BI22" s="119">
        <v>2</v>
      </c>
      <c r="BJ22" s="120" t="s">
        <v>81</v>
      </c>
      <c r="BK22" s="119"/>
      <c r="BL22" s="119"/>
      <c r="BM22" s="119"/>
      <c r="BN22" s="178" t="s">
        <v>679</v>
      </c>
      <c r="BO22" s="102" t="s">
        <v>1909</v>
      </c>
    </row>
    <row r="23" spans="1:67" s="21" customFormat="1" ht="112.5" x14ac:dyDescent="0.2">
      <c r="A23" s="33">
        <v>2</v>
      </c>
      <c r="B23" s="142"/>
      <c r="C23" s="142"/>
      <c r="D23" s="142"/>
      <c r="E23" s="142"/>
      <c r="F23" s="141" t="s">
        <v>301</v>
      </c>
      <c r="G23" s="20">
        <v>3.53</v>
      </c>
      <c r="H23" s="20"/>
      <c r="I23" s="20">
        <v>4.3600000000000003</v>
      </c>
      <c r="J23" s="20"/>
      <c r="K23" s="20">
        <v>4.24</v>
      </c>
      <c r="L23" s="20"/>
      <c r="M23" s="20">
        <v>3.7</v>
      </c>
      <c r="N23" s="3" t="s">
        <v>434</v>
      </c>
      <c r="O23" s="3"/>
      <c r="P23" s="3" t="s">
        <v>434</v>
      </c>
      <c r="Q23" s="20"/>
      <c r="R23" s="20"/>
      <c r="S23" s="20"/>
      <c r="T23" s="20"/>
      <c r="U23" s="20"/>
      <c r="V23" s="3" t="s">
        <v>380</v>
      </c>
      <c r="W23" s="20"/>
      <c r="X23" s="3" t="s">
        <v>435</v>
      </c>
      <c r="Y23" s="20"/>
      <c r="Z23" s="20"/>
      <c r="AA23" s="20"/>
      <c r="AB23" s="3" t="s">
        <v>381</v>
      </c>
      <c r="AC23" s="20"/>
      <c r="AD23" s="3"/>
      <c r="AE23" s="20"/>
      <c r="AF23" s="20"/>
      <c r="AG23" s="20"/>
      <c r="AH23" s="20">
        <v>0</v>
      </c>
      <c r="AI23" s="20"/>
      <c r="AJ23" s="20"/>
      <c r="AK23" s="20"/>
      <c r="AL23" s="20" t="s">
        <v>144</v>
      </c>
      <c r="AM23" s="20"/>
      <c r="AN23" s="20"/>
      <c r="AO23" s="20"/>
      <c r="AP23" s="20">
        <v>0</v>
      </c>
      <c r="AQ23" s="20"/>
      <c r="AR23" s="20"/>
      <c r="AS23" s="20"/>
      <c r="AT23" s="20" t="s">
        <v>145</v>
      </c>
      <c r="AU23" s="20"/>
      <c r="AV23" s="20"/>
      <c r="AW23" s="3" t="s">
        <v>215</v>
      </c>
      <c r="AX23" s="3" t="s">
        <v>186</v>
      </c>
      <c r="AY23" s="60"/>
      <c r="AZ23" s="60"/>
      <c r="BA23" s="60"/>
      <c r="BB23" s="60"/>
      <c r="BC23" s="60"/>
      <c r="BD23" s="60"/>
      <c r="BE23" s="20"/>
      <c r="BF23" s="20">
        <v>9</v>
      </c>
      <c r="BG23" s="20">
        <v>9</v>
      </c>
      <c r="BH23" s="20">
        <v>4</v>
      </c>
      <c r="BI23" s="20">
        <v>2</v>
      </c>
      <c r="BJ23" s="33" t="s">
        <v>81</v>
      </c>
      <c r="BK23" s="20"/>
      <c r="BL23" s="20"/>
      <c r="BM23" s="20" t="s">
        <v>126</v>
      </c>
      <c r="BN23" s="20" t="s">
        <v>127</v>
      </c>
      <c r="BO23" s="102" t="s">
        <v>1909</v>
      </c>
    </row>
    <row r="24" spans="1:67" s="21" customFormat="1" ht="225" x14ac:dyDescent="0.2">
      <c r="A24" s="33">
        <v>2</v>
      </c>
      <c r="B24" s="145" t="s">
        <v>437</v>
      </c>
      <c r="C24" s="146"/>
      <c r="D24" s="146"/>
      <c r="E24" s="146"/>
      <c r="F24" s="145" t="s">
        <v>545</v>
      </c>
      <c r="G24" s="55"/>
      <c r="H24" s="55">
        <v>28.85</v>
      </c>
      <c r="I24" s="55"/>
      <c r="J24" s="55">
        <v>31.71</v>
      </c>
      <c r="K24" s="55"/>
      <c r="L24" s="55">
        <v>34.5</v>
      </c>
      <c r="M24" s="110" t="s">
        <v>546</v>
      </c>
      <c r="N24" s="109" t="s">
        <v>547</v>
      </c>
      <c r="O24" s="35"/>
      <c r="P24" s="35">
        <v>10458</v>
      </c>
      <c r="Q24" s="35"/>
      <c r="R24" s="35"/>
      <c r="S24" s="35"/>
      <c r="T24" s="35"/>
      <c r="U24" s="35"/>
      <c r="V24" s="35"/>
      <c r="W24" s="56"/>
      <c r="X24" s="56">
        <v>2630</v>
      </c>
      <c r="Y24" s="56"/>
      <c r="Z24" s="56"/>
      <c r="AA24" s="56"/>
      <c r="AB24" s="56"/>
      <c r="AC24" s="56"/>
      <c r="AD24" s="56">
        <v>2725</v>
      </c>
      <c r="AE24" s="56"/>
      <c r="AF24" s="56"/>
      <c r="AG24" s="56"/>
      <c r="AH24" s="56">
        <v>1648</v>
      </c>
      <c r="AI24" s="56"/>
      <c r="AJ24" s="56"/>
      <c r="AK24" s="56"/>
      <c r="AL24" s="56">
        <v>1276</v>
      </c>
      <c r="AM24" s="56"/>
      <c r="AN24" s="56"/>
      <c r="AO24" s="56"/>
      <c r="AP24" s="56">
        <v>1206</v>
      </c>
      <c r="AQ24" s="56"/>
      <c r="AR24" s="56"/>
      <c r="AS24" s="56"/>
      <c r="AT24" s="56">
        <v>973</v>
      </c>
      <c r="AU24" s="56"/>
      <c r="AV24" s="56"/>
      <c r="AW24" s="3" t="s">
        <v>216</v>
      </c>
      <c r="AX24" s="3" t="s">
        <v>187</v>
      </c>
      <c r="AY24" s="60"/>
      <c r="AZ24" s="60"/>
      <c r="BA24" s="60"/>
      <c r="BB24" s="60"/>
      <c r="BC24" s="60"/>
      <c r="BD24" s="60"/>
      <c r="BE24" s="30" t="s">
        <v>469</v>
      </c>
      <c r="BF24" s="30" t="s">
        <v>469</v>
      </c>
      <c r="BG24" s="33"/>
      <c r="BH24" s="30" t="s">
        <v>469</v>
      </c>
      <c r="BI24" s="33"/>
      <c r="BJ24" s="33" t="s">
        <v>81</v>
      </c>
      <c r="BK24" s="33"/>
      <c r="BL24" s="33"/>
      <c r="BM24" s="33"/>
      <c r="BN24" s="20" t="s">
        <v>17</v>
      </c>
      <c r="BO24" s="21" t="s">
        <v>1761</v>
      </c>
    </row>
    <row r="25" spans="1:67" s="21" customFormat="1" ht="112.5" x14ac:dyDescent="0.2">
      <c r="A25" s="33"/>
      <c r="B25" s="145"/>
      <c r="C25" s="146"/>
      <c r="D25" s="146"/>
      <c r="E25" s="146"/>
      <c r="F25" s="145" t="s">
        <v>548</v>
      </c>
      <c r="G25" s="55"/>
      <c r="H25" s="55">
        <v>28.85</v>
      </c>
      <c r="I25" s="55"/>
      <c r="J25" s="55">
        <v>31.71</v>
      </c>
      <c r="K25" s="55"/>
      <c r="L25" s="55">
        <v>34.5</v>
      </c>
      <c r="M25" s="110" t="s">
        <v>549</v>
      </c>
      <c r="N25" s="109" t="s">
        <v>550</v>
      </c>
      <c r="O25" s="35"/>
      <c r="P25" s="35">
        <v>15852</v>
      </c>
      <c r="Q25" s="35"/>
      <c r="R25" s="35"/>
      <c r="S25" s="35"/>
      <c r="T25" s="35"/>
      <c r="U25" s="35"/>
      <c r="V25" s="35"/>
      <c r="W25" s="56"/>
      <c r="X25" s="56">
        <v>3975</v>
      </c>
      <c r="Y25" s="56"/>
      <c r="Z25" s="56"/>
      <c r="AA25" s="56"/>
      <c r="AB25" s="56"/>
      <c r="AC25" s="56"/>
      <c r="AD25" s="56">
        <v>4167</v>
      </c>
      <c r="AE25" s="56"/>
      <c r="AF25" s="56"/>
      <c r="AG25" s="56"/>
      <c r="AH25" s="56">
        <v>2730</v>
      </c>
      <c r="AI25" s="56"/>
      <c r="AJ25" s="56"/>
      <c r="AK25" s="56"/>
      <c r="AL25" s="56">
        <v>2033</v>
      </c>
      <c r="AM25" s="56"/>
      <c r="AN25" s="56"/>
      <c r="AO25" s="56"/>
      <c r="AP25" s="56">
        <v>1730</v>
      </c>
      <c r="AQ25" s="56"/>
      <c r="AR25" s="56"/>
      <c r="AS25" s="56"/>
      <c r="AT25" s="56">
        <v>1217</v>
      </c>
      <c r="AU25" s="56"/>
      <c r="AV25" s="56"/>
      <c r="AW25" s="3"/>
      <c r="AX25" s="3"/>
      <c r="AY25" s="60"/>
      <c r="AZ25" s="60"/>
      <c r="BA25" s="60"/>
      <c r="BB25" s="60"/>
      <c r="BC25" s="60"/>
      <c r="BD25" s="60"/>
      <c r="BE25" s="30" t="s">
        <v>469</v>
      </c>
      <c r="BF25" s="30" t="s">
        <v>469</v>
      </c>
      <c r="BG25" s="33"/>
      <c r="BH25" s="30" t="s">
        <v>469</v>
      </c>
      <c r="BI25" s="33"/>
      <c r="BJ25" s="33"/>
      <c r="BK25" s="33"/>
      <c r="BL25" s="33"/>
      <c r="BM25" s="33"/>
      <c r="BN25" s="20"/>
    </row>
    <row r="26" spans="1:67" s="21" customFormat="1" ht="150" x14ac:dyDescent="0.2">
      <c r="A26" s="33"/>
      <c r="B26" s="145"/>
      <c r="C26" s="146"/>
      <c r="D26" s="146"/>
      <c r="E26" s="146"/>
      <c r="F26" s="145" t="s">
        <v>551</v>
      </c>
      <c r="G26" s="55"/>
      <c r="H26" s="55">
        <v>28.85</v>
      </c>
      <c r="I26" s="55"/>
      <c r="J26" s="55">
        <v>31.71</v>
      </c>
      <c r="K26" s="55"/>
      <c r="L26" s="55">
        <v>34.5</v>
      </c>
      <c r="M26" s="110" t="s">
        <v>552</v>
      </c>
      <c r="N26" s="109" t="s">
        <v>553</v>
      </c>
      <c r="O26" s="35"/>
      <c r="P26" s="35">
        <v>10458</v>
      </c>
      <c r="Q26" s="35"/>
      <c r="R26" s="35"/>
      <c r="S26" s="35"/>
      <c r="T26" s="35"/>
      <c r="U26" s="35"/>
      <c r="V26" s="35"/>
      <c r="W26" s="56"/>
      <c r="X26" s="56">
        <v>2630</v>
      </c>
      <c r="Y26" s="56"/>
      <c r="Z26" s="56"/>
      <c r="AA26" s="56"/>
      <c r="AB26" s="56"/>
      <c r="AC26" s="56"/>
      <c r="AD26" s="56">
        <v>2725</v>
      </c>
      <c r="AE26" s="56"/>
      <c r="AF26" s="56"/>
      <c r="AG26" s="56"/>
      <c r="AH26" s="56">
        <v>1648</v>
      </c>
      <c r="AI26" s="56"/>
      <c r="AJ26" s="56"/>
      <c r="AK26" s="56"/>
      <c r="AL26" s="56">
        <v>1276</v>
      </c>
      <c r="AM26" s="56"/>
      <c r="AN26" s="56"/>
      <c r="AO26" s="56"/>
      <c r="AP26" s="56">
        <v>1206</v>
      </c>
      <c r="AQ26" s="56"/>
      <c r="AR26" s="56"/>
      <c r="AS26" s="56"/>
      <c r="AT26" s="56">
        <v>973</v>
      </c>
      <c r="AU26" s="56"/>
      <c r="AV26" s="56"/>
      <c r="AW26" s="3"/>
      <c r="AX26" s="3"/>
      <c r="AY26" s="60"/>
      <c r="AZ26" s="60"/>
      <c r="BA26" s="60"/>
      <c r="BB26" s="60"/>
      <c r="BC26" s="60"/>
      <c r="BD26" s="60"/>
      <c r="BE26" s="30" t="s">
        <v>469</v>
      </c>
      <c r="BF26" s="30" t="s">
        <v>469</v>
      </c>
      <c r="BG26" s="33"/>
      <c r="BH26" s="30" t="s">
        <v>469</v>
      </c>
      <c r="BI26" s="33"/>
      <c r="BJ26" s="33"/>
      <c r="BK26" s="33"/>
      <c r="BL26" s="33"/>
      <c r="BM26" s="33"/>
      <c r="BN26" s="20"/>
    </row>
    <row r="27" spans="1:67" s="21" customFormat="1" ht="225" x14ac:dyDescent="0.2">
      <c r="A27" s="33">
        <v>2</v>
      </c>
      <c r="B27" s="145"/>
      <c r="C27" s="145"/>
      <c r="D27" s="145"/>
      <c r="E27" s="145"/>
      <c r="F27" s="145" t="s">
        <v>554</v>
      </c>
      <c r="G27" s="55"/>
      <c r="H27" s="55">
        <v>43.66</v>
      </c>
      <c r="I27" s="55"/>
      <c r="J27" s="55">
        <v>49.95</v>
      </c>
      <c r="K27" s="55"/>
      <c r="L27" s="55">
        <v>40.79</v>
      </c>
      <c r="M27" s="110" t="s">
        <v>555</v>
      </c>
      <c r="N27" s="109" t="s">
        <v>556</v>
      </c>
      <c r="O27" s="35"/>
      <c r="P27" s="35">
        <v>21946</v>
      </c>
      <c r="Q27" s="35"/>
      <c r="R27" s="35"/>
      <c r="S27" s="35"/>
      <c r="T27" s="35"/>
      <c r="U27" s="35"/>
      <c r="V27" s="35"/>
      <c r="W27" s="56"/>
      <c r="X27" s="56">
        <v>5363</v>
      </c>
      <c r="Y27" s="56"/>
      <c r="Z27" s="56"/>
      <c r="AA27" s="56"/>
      <c r="AB27" s="56"/>
      <c r="AC27" s="56"/>
      <c r="AD27" s="56">
        <v>5276</v>
      </c>
      <c r="AE27" s="56"/>
      <c r="AF27" s="56"/>
      <c r="AG27" s="56"/>
      <c r="AH27" s="56">
        <v>4172</v>
      </c>
      <c r="AI27" s="56"/>
      <c r="AJ27" s="56"/>
      <c r="AK27" s="56"/>
      <c r="AL27" s="56">
        <v>3191</v>
      </c>
      <c r="AM27" s="56"/>
      <c r="AN27" s="56"/>
      <c r="AO27" s="56"/>
      <c r="AP27" s="56">
        <v>2310</v>
      </c>
      <c r="AQ27" s="56"/>
      <c r="AR27" s="56"/>
      <c r="AS27" s="56"/>
      <c r="AT27" s="56">
        <v>1634</v>
      </c>
      <c r="AU27" s="56"/>
      <c r="AV27" s="56"/>
      <c r="AW27" s="3"/>
      <c r="AX27" s="3" t="s">
        <v>188</v>
      </c>
      <c r="AY27" s="60"/>
      <c r="AZ27" s="60"/>
      <c r="BA27" s="60"/>
      <c r="BB27" s="60"/>
      <c r="BC27" s="60"/>
      <c r="BD27" s="60"/>
      <c r="BE27" s="30" t="s">
        <v>469</v>
      </c>
      <c r="BF27" s="30" t="s">
        <v>469</v>
      </c>
      <c r="BG27" s="33"/>
      <c r="BH27" s="30" t="s">
        <v>469</v>
      </c>
      <c r="BI27" s="20"/>
      <c r="BJ27" s="33" t="s">
        <v>81</v>
      </c>
      <c r="BK27" s="20"/>
      <c r="BL27" s="20"/>
      <c r="BM27" s="20"/>
      <c r="BN27" s="20"/>
      <c r="BO27" s="21" t="s">
        <v>1761</v>
      </c>
    </row>
    <row r="28" spans="1:67" s="21" customFormat="1" ht="112.5" x14ac:dyDescent="0.2">
      <c r="A28" s="33"/>
      <c r="B28" s="146"/>
      <c r="C28" s="146"/>
      <c r="D28" s="146"/>
      <c r="E28" s="146"/>
      <c r="F28" s="145" t="s">
        <v>557</v>
      </c>
      <c r="G28" s="55"/>
      <c r="H28" s="55">
        <v>43.66</v>
      </c>
      <c r="I28" s="55"/>
      <c r="J28" s="55">
        <v>49.95</v>
      </c>
      <c r="K28" s="55"/>
      <c r="L28" s="55">
        <v>40.79</v>
      </c>
      <c r="M28" s="110" t="s">
        <v>549</v>
      </c>
      <c r="N28" s="109" t="s">
        <v>558</v>
      </c>
      <c r="O28" s="20"/>
      <c r="P28" s="20">
        <v>37017</v>
      </c>
      <c r="Q28" s="20"/>
      <c r="R28" s="20"/>
      <c r="S28" s="20"/>
      <c r="T28" s="20"/>
      <c r="U28" s="20"/>
      <c r="V28" s="20"/>
      <c r="W28" s="20"/>
      <c r="X28" s="20">
        <v>9511</v>
      </c>
      <c r="Y28" s="20"/>
      <c r="Z28" s="20"/>
      <c r="AA28" s="20"/>
      <c r="AB28" s="20"/>
      <c r="AC28" s="20"/>
      <c r="AD28" s="20">
        <v>8637</v>
      </c>
      <c r="AE28" s="20"/>
      <c r="AF28" s="20"/>
      <c r="AG28" s="20"/>
      <c r="AH28" s="20">
        <v>6581</v>
      </c>
      <c r="AI28" s="20"/>
      <c r="AJ28" s="20"/>
      <c r="AK28" s="20"/>
      <c r="AL28" s="20">
        <v>5085</v>
      </c>
      <c r="AM28" s="20"/>
      <c r="AN28" s="20"/>
      <c r="AO28" s="20"/>
      <c r="AP28" s="20">
        <v>4196</v>
      </c>
      <c r="AQ28" s="20"/>
      <c r="AR28" s="20"/>
      <c r="AS28" s="20"/>
      <c r="AT28" s="20">
        <v>3097</v>
      </c>
      <c r="AU28" s="20"/>
      <c r="AV28" s="20"/>
      <c r="AW28" s="3"/>
      <c r="AX28" s="3"/>
      <c r="AY28" s="60"/>
      <c r="AZ28" s="60"/>
      <c r="BA28" s="60"/>
      <c r="BB28" s="60"/>
      <c r="BC28" s="60"/>
      <c r="BD28" s="60"/>
      <c r="BE28" s="30" t="s">
        <v>469</v>
      </c>
      <c r="BF28" s="30" t="s">
        <v>469</v>
      </c>
      <c r="BG28" s="33"/>
      <c r="BH28" s="30" t="s">
        <v>469</v>
      </c>
      <c r="BI28" s="20"/>
      <c r="BJ28" s="20"/>
      <c r="BK28" s="20"/>
      <c r="BL28" s="20"/>
      <c r="BM28" s="20"/>
      <c r="BN28" s="20"/>
    </row>
    <row r="29" spans="1:67" s="21" customFormat="1" ht="93.75" x14ac:dyDescent="0.2">
      <c r="A29" s="33"/>
      <c r="B29" s="146"/>
      <c r="C29" s="146"/>
      <c r="D29" s="146"/>
      <c r="E29" s="146"/>
      <c r="F29" s="145" t="s">
        <v>559</v>
      </c>
      <c r="G29" s="55"/>
      <c r="H29" s="55">
        <v>43.66</v>
      </c>
      <c r="I29" s="55"/>
      <c r="J29" s="55">
        <v>49.95</v>
      </c>
      <c r="K29" s="55"/>
      <c r="L29" s="55">
        <v>40.79</v>
      </c>
      <c r="M29" s="110" t="s">
        <v>552</v>
      </c>
      <c r="N29" s="109" t="s">
        <v>556</v>
      </c>
      <c r="O29" s="35"/>
      <c r="P29" s="35">
        <v>21946</v>
      </c>
      <c r="Q29" s="35"/>
      <c r="R29" s="35"/>
      <c r="S29" s="35"/>
      <c r="T29" s="35"/>
      <c r="U29" s="35"/>
      <c r="V29" s="35"/>
      <c r="W29" s="56"/>
      <c r="X29" s="56">
        <v>5363</v>
      </c>
      <c r="Y29" s="56"/>
      <c r="Z29" s="56"/>
      <c r="AA29" s="56"/>
      <c r="AB29" s="56"/>
      <c r="AC29" s="56"/>
      <c r="AD29" s="56">
        <v>5276</v>
      </c>
      <c r="AE29" s="56"/>
      <c r="AF29" s="56"/>
      <c r="AG29" s="56"/>
      <c r="AH29" s="56">
        <v>4172</v>
      </c>
      <c r="AI29" s="56"/>
      <c r="AJ29" s="56"/>
      <c r="AK29" s="56"/>
      <c r="AL29" s="56">
        <v>3191</v>
      </c>
      <c r="AM29" s="56"/>
      <c r="AN29" s="56"/>
      <c r="AO29" s="56"/>
      <c r="AP29" s="56">
        <v>2310</v>
      </c>
      <c r="AQ29" s="56"/>
      <c r="AR29" s="56"/>
      <c r="AS29" s="56"/>
      <c r="AT29" s="56">
        <v>1634</v>
      </c>
      <c r="AU29" s="56"/>
      <c r="AV29" s="56"/>
      <c r="AW29" s="3"/>
      <c r="AX29" s="3"/>
      <c r="AY29" s="60"/>
      <c r="AZ29" s="60"/>
      <c r="BA29" s="60"/>
      <c r="BB29" s="60"/>
      <c r="BC29" s="60"/>
      <c r="BD29" s="60"/>
      <c r="BE29" s="30" t="s">
        <v>469</v>
      </c>
      <c r="BF29" s="30" t="s">
        <v>469</v>
      </c>
      <c r="BG29" s="33"/>
      <c r="BH29" s="30" t="s">
        <v>469</v>
      </c>
      <c r="BI29" s="20"/>
      <c r="BJ29" s="20"/>
      <c r="BK29" s="20"/>
      <c r="BL29" s="20"/>
      <c r="BM29" s="20"/>
      <c r="BN29" s="20"/>
    </row>
    <row r="30" spans="1:67" s="57" customFormat="1" ht="131.25" x14ac:dyDescent="0.2">
      <c r="A30" s="33">
        <v>2</v>
      </c>
      <c r="B30" s="147"/>
      <c r="C30" s="147"/>
      <c r="D30" s="147"/>
      <c r="E30" s="147"/>
      <c r="F30" s="148" t="s">
        <v>560</v>
      </c>
      <c r="G30" s="23"/>
      <c r="H30" s="23" t="s">
        <v>561</v>
      </c>
      <c r="I30" s="23"/>
      <c r="J30" s="23" t="s">
        <v>562</v>
      </c>
      <c r="K30" s="23"/>
      <c r="L30" s="23" t="s">
        <v>563</v>
      </c>
      <c r="M30" s="24" t="s">
        <v>564</v>
      </c>
      <c r="N30" s="49" t="s">
        <v>565</v>
      </c>
      <c r="O30" s="49"/>
      <c r="P30" s="49">
        <v>3335</v>
      </c>
      <c r="Q30" s="49"/>
      <c r="R30" s="49"/>
      <c r="S30" s="49"/>
      <c r="T30" s="49"/>
      <c r="U30" s="49"/>
      <c r="V30" s="49">
        <v>1530</v>
      </c>
      <c r="W30" s="35"/>
      <c r="X30" s="35"/>
      <c r="Y30" s="23"/>
      <c r="Z30" s="23"/>
      <c r="AA30" s="23"/>
      <c r="AB30" s="23">
        <v>480</v>
      </c>
      <c r="AC30" s="23"/>
      <c r="AD30" s="23"/>
      <c r="AE30" s="23"/>
      <c r="AF30" s="23"/>
      <c r="AG30" s="23"/>
      <c r="AH30" s="23">
        <v>447</v>
      </c>
      <c r="AI30" s="23"/>
      <c r="AJ30" s="23"/>
      <c r="AK30" s="23"/>
      <c r="AL30" s="23">
        <v>473</v>
      </c>
      <c r="AM30" s="23"/>
      <c r="AN30" s="23"/>
      <c r="AO30" s="23"/>
      <c r="AP30" s="23">
        <v>211</v>
      </c>
      <c r="AQ30" s="23"/>
      <c r="AR30" s="23"/>
      <c r="AS30" s="23"/>
      <c r="AT30" s="23">
        <v>194</v>
      </c>
      <c r="AU30" s="23"/>
      <c r="AV30" s="23"/>
      <c r="AW30" s="49" t="s">
        <v>2135</v>
      </c>
      <c r="AX30" s="49" t="s">
        <v>580</v>
      </c>
      <c r="AY30" s="60"/>
      <c r="AZ30" s="60"/>
      <c r="BA30" s="60"/>
      <c r="BB30" s="60"/>
      <c r="BC30" s="60"/>
      <c r="BD30" s="60"/>
      <c r="BE30" s="30" t="s">
        <v>469</v>
      </c>
      <c r="BF30" s="30" t="s">
        <v>469</v>
      </c>
      <c r="BG30" s="23"/>
      <c r="BH30" s="30" t="s">
        <v>469</v>
      </c>
      <c r="BI30" s="23"/>
      <c r="BJ30" s="23" t="s">
        <v>81</v>
      </c>
      <c r="BK30" s="23"/>
      <c r="BL30" s="23"/>
      <c r="BM30" s="23"/>
      <c r="BN30" s="23" t="s">
        <v>17</v>
      </c>
      <c r="BO30" s="21" t="s">
        <v>1761</v>
      </c>
    </row>
    <row r="31" spans="1:67" s="57" customFormat="1" ht="75" x14ac:dyDescent="0.2">
      <c r="A31" s="33"/>
      <c r="B31" s="147"/>
      <c r="C31" s="147"/>
      <c r="D31" s="147"/>
      <c r="E31" s="147"/>
      <c r="F31" s="148" t="s">
        <v>566</v>
      </c>
      <c r="G31" s="23"/>
      <c r="H31" s="23" t="s">
        <v>567</v>
      </c>
      <c r="I31" s="23"/>
      <c r="J31" s="23" t="s">
        <v>568</v>
      </c>
      <c r="K31" s="23"/>
      <c r="L31" s="23" t="s">
        <v>569</v>
      </c>
      <c r="M31" s="24" t="s">
        <v>570</v>
      </c>
      <c r="N31" s="49" t="s">
        <v>571</v>
      </c>
      <c r="O31" s="49"/>
      <c r="P31" s="49">
        <v>32650</v>
      </c>
      <c r="Q31" s="49"/>
      <c r="R31" s="49"/>
      <c r="S31" s="49"/>
      <c r="T31" s="49"/>
      <c r="U31" s="49"/>
      <c r="V31" s="49"/>
      <c r="W31" s="35"/>
      <c r="X31" s="35"/>
      <c r="Y31" s="23"/>
      <c r="Z31" s="23">
        <v>8742</v>
      </c>
      <c r="AA31" s="23"/>
      <c r="AB31" s="23"/>
      <c r="AC31" s="23"/>
      <c r="AD31" s="23"/>
      <c r="AE31" s="23"/>
      <c r="AF31" s="23">
        <v>7764</v>
      </c>
      <c r="AG31" s="23"/>
      <c r="AH31" s="23"/>
      <c r="AI31" s="23"/>
      <c r="AJ31" s="23">
        <v>5652</v>
      </c>
      <c r="AK31" s="23"/>
      <c r="AL31" s="23"/>
      <c r="AM31" s="23"/>
      <c r="AN31" s="23">
        <v>4405</v>
      </c>
      <c r="AO31" s="23"/>
      <c r="AP31" s="23"/>
      <c r="AQ31" s="23"/>
      <c r="AR31" s="23">
        <v>3404</v>
      </c>
      <c r="AS31" s="23"/>
      <c r="AT31" s="23"/>
      <c r="AU31" s="23"/>
      <c r="AV31" s="23">
        <v>2683</v>
      </c>
      <c r="AW31" s="49"/>
      <c r="AX31" s="49"/>
      <c r="AY31" s="60"/>
      <c r="AZ31" s="60"/>
      <c r="BA31" s="60"/>
      <c r="BB31" s="60"/>
      <c r="BC31" s="60"/>
      <c r="BD31" s="60"/>
      <c r="BE31" s="30" t="s">
        <v>469</v>
      </c>
      <c r="BF31" s="30" t="s">
        <v>469</v>
      </c>
      <c r="BG31" s="23"/>
      <c r="BH31" s="30" t="s">
        <v>469</v>
      </c>
      <c r="BI31" s="23"/>
      <c r="BJ31" s="23"/>
      <c r="BK31" s="23"/>
      <c r="BL31" s="23"/>
      <c r="BM31" s="23"/>
      <c r="BN31" s="23"/>
    </row>
    <row r="32" spans="1:67" s="57" customFormat="1" ht="75" x14ac:dyDescent="0.2">
      <c r="A32" s="33"/>
      <c r="B32" s="147"/>
      <c r="C32" s="147"/>
      <c r="D32" s="147"/>
      <c r="E32" s="147"/>
      <c r="F32" s="148" t="s">
        <v>572</v>
      </c>
      <c r="G32" s="23"/>
      <c r="H32" s="23" t="s">
        <v>82</v>
      </c>
      <c r="I32" s="23"/>
      <c r="J32" s="23" t="s">
        <v>82</v>
      </c>
      <c r="K32" s="23"/>
      <c r="L32" s="23" t="s">
        <v>82</v>
      </c>
      <c r="M32" s="24" t="s">
        <v>573</v>
      </c>
      <c r="N32" s="49" t="s">
        <v>571</v>
      </c>
      <c r="O32" s="49"/>
      <c r="P32" s="49">
        <v>32650</v>
      </c>
      <c r="Q32" s="49"/>
      <c r="R32" s="49"/>
      <c r="S32" s="49"/>
      <c r="T32" s="49"/>
      <c r="U32" s="49"/>
      <c r="V32" s="49"/>
      <c r="W32" s="35"/>
      <c r="X32" s="35"/>
      <c r="Y32" s="23"/>
      <c r="Z32" s="23">
        <v>8742</v>
      </c>
      <c r="AA32" s="23"/>
      <c r="AB32" s="23"/>
      <c r="AC32" s="23"/>
      <c r="AD32" s="23"/>
      <c r="AE32" s="23"/>
      <c r="AF32" s="23">
        <v>7764</v>
      </c>
      <c r="AG32" s="23"/>
      <c r="AH32" s="23"/>
      <c r="AI32" s="23"/>
      <c r="AJ32" s="23">
        <v>5652</v>
      </c>
      <c r="AK32" s="23"/>
      <c r="AL32" s="23"/>
      <c r="AM32" s="23"/>
      <c r="AN32" s="23">
        <v>4405</v>
      </c>
      <c r="AO32" s="23"/>
      <c r="AP32" s="23"/>
      <c r="AQ32" s="23"/>
      <c r="AR32" s="23">
        <v>3404</v>
      </c>
      <c r="AS32" s="23"/>
      <c r="AT32" s="23"/>
      <c r="AU32" s="23"/>
      <c r="AV32" s="23">
        <v>2683</v>
      </c>
      <c r="AW32" s="49"/>
      <c r="AX32" s="49"/>
      <c r="AY32" s="60"/>
      <c r="AZ32" s="60"/>
      <c r="BA32" s="60"/>
      <c r="BB32" s="60"/>
      <c r="BC32" s="60"/>
      <c r="BD32" s="60"/>
      <c r="BE32" s="30" t="s">
        <v>469</v>
      </c>
      <c r="BF32" s="30" t="s">
        <v>469</v>
      </c>
      <c r="BG32" s="23"/>
      <c r="BH32" s="30" t="s">
        <v>469</v>
      </c>
      <c r="BI32" s="23"/>
      <c r="BJ32" s="23"/>
      <c r="BK32" s="23"/>
      <c r="BL32" s="23"/>
      <c r="BM32" s="23"/>
      <c r="BN32" s="23"/>
    </row>
    <row r="33" spans="1:67" s="21" customFormat="1" ht="75" x14ac:dyDescent="0.2">
      <c r="A33" s="33">
        <v>2</v>
      </c>
      <c r="B33" s="145"/>
      <c r="C33" s="146"/>
      <c r="D33" s="146"/>
      <c r="E33" s="146"/>
      <c r="F33" s="145" t="s">
        <v>574</v>
      </c>
      <c r="G33" s="23" t="s">
        <v>82</v>
      </c>
      <c r="H33" s="23"/>
      <c r="I33" s="23" t="s">
        <v>82</v>
      </c>
      <c r="J33" s="23"/>
      <c r="K33" s="23">
        <v>95.16</v>
      </c>
      <c r="L33" s="23"/>
      <c r="M33" s="23" t="s">
        <v>158</v>
      </c>
      <c r="N33" s="23" t="s">
        <v>575</v>
      </c>
      <c r="O33" s="23"/>
      <c r="P33" s="23">
        <f>V33+AB33</f>
        <v>73</v>
      </c>
      <c r="Q33" s="23"/>
      <c r="R33" s="23"/>
      <c r="S33" s="23"/>
      <c r="T33" s="23"/>
      <c r="U33" s="23"/>
      <c r="V33" s="23">
        <v>42</v>
      </c>
      <c r="W33" s="24"/>
      <c r="X33" s="23"/>
      <c r="Y33" s="23"/>
      <c r="Z33" s="23"/>
      <c r="AA33" s="23"/>
      <c r="AB33" s="23">
        <v>31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>
        <v>9</v>
      </c>
      <c r="AM33" s="23"/>
      <c r="AN33" s="23"/>
      <c r="AO33" s="23"/>
      <c r="AP33" s="23">
        <v>9</v>
      </c>
      <c r="AQ33" s="23"/>
      <c r="AR33" s="23"/>
      <c r="AS33" s="23"/>
      <c r="AT33" s="23">
        <v>8</v>
      </c>
      <c r="AU33" s="23"/>
      <c r="AV33" s="23"/>
      <c r="AW33" s="3" t="s">
        <v>2136</v>
      </c>
      <c r="AX33" s="3" t="s">
        <v>581</v>
      </c>
      <c r="AY33" s="60"/>
      <c r="AZ33" s="60"/>
      <c r="BA33" s="60"/>
      <c r="BB33" s="60"/>
      <c r="BC33" s="60"/>
      <c r="BD33" s="60"/>
      <c r="BE33" s="3"/>
      <c r="BF33" s="3"/>
      <c r="BG33" s="30" t="s">
        <v>469</v>
      </c>
      <c r="BH33" s="3"/>
      <c r="BI33" s="3"/>
      <c r="BJ33" s="3"/>
      <c r="BK33" s="3"/>
      <c r="BL33" s="3"/>
      <c r="BM33" s="61" t="s">
        <v>81</v>
      </c>
      <c r="BN33" s="3" t="s">
        <v>17</v>
      </c>
      <c r="BO33" s="21" t="s">
        <v>1761</v>
      </c>
    </row>
    <row r="34" spans="1:67" s="21" customFormat="1" ht="75" x14ac:dyDescent="0.2">
      <c r="A34" s="33">
        <v>2</v>
      </c>
      <c r="B34" s="146"/>
      <c r="C34" s="146"/>
      <c r="D34" s="146"/>
      <c r="E34" s="146"/>
      <c r="F34" s="145" t="s">
        <v>2494</v>
      </c>
      <c r="G34" s="23" t="s">
        <v>82</v>
      </c>
      <c r="H34" s="23"/>
      <c r="I34" s="23" t="s">
        <v>82</v>
      </c>
      <c r="J34" s="23"/>
      <c r="K34" s="23">
        <v>89.58</v>
      </c>
      <c r="L34" s="23"/>
      <c r="M34" s="23" t="s">
        <v>158</v>
      </c>
      <c r="N34" s="23" t="s">
        <v>576</v>
      </c>
      <c r="O34" s="23"/>
      <c r="P34" s="23">
        <f t="shared" ref="P34:P35" si="0">V34+AB34</f>
        <v>83</v>
      </c>
      <c r="Q34" s="23"/>
      <c r="R34" s="23"/>
      <c r="S34" s="23"/>
      <c r="T34" s="23"/>
      <c r="U34" s="23"/>
      <c r="V34" s="23">
        <v>47</v>
      </c>
      <c r="W34" s="23"/>
      <c r="X34" s="23"/>
      <c r="Y34" s="23"/>
      <c r="Z34" s="23"/>
      <c r="AA34" s="23"/>
      <c r="AB34" s="23">
        <v>36</v>
      </c>
      <c r="AC34" s="23"/>
      <c r="AD34" s="23"/>
      <c r="AE34" s="23"/>
      <c r="AF34" s="23"/>
      <c r="AG34" s="23"/>
      <c r="AH34" s="23"/>
      <c r="AI34" s="23"/>
      <c r="AJ34" s="23"/>
      <c r="AK34" s="23"/>
      <c r="AL34" s="23">
        <v>9</v>
      </c>
      <c r="AM34" s="23"/>
      <c r="AN34" s="23"/>
      <c r="AO34" s="23"/>
      <c r="AP34" s="23">
        <v>7</v>
      </c>
      <c r="AQ34" s="23"/>
      <c r="AR34" s="23"/>
      <c r="AS34" s="23"/>
      <c r="AT34" s="23">
        <v>6</v>
      </c>
      <c r="AU34" s="23"/>
      <c r="AV34" s="23"/>
      <c r="AW34" s="3"/>
      <c r="AX34" s="3" t="s">
        <v>582</v>
      </c>
      <c r="AY34" s="60"/>
      <c r="AZ34" s="60"/>
      <c r="BA34" s="60"/>
      <c r="BB34" s="60"/>
      <c r="BC34" s="60"/>
      <c r="BD34" s="60"/>
      <c r="BE34" s="3"/>
      <c r="BF34" s="3"/>
      <c r="BG34" s="30" t="s">
        <v>469</v>
      </c>
      <c r="BH34" s="3"/>
      <c r="BI34" s="3"/>
      <c r="BJ34" s="3"/>
      <c r="BK34" s="3"/>
      <c r="BL34" s="3"/>
      <c r="BM34" s="61" t="s">
        <v>81</v>
      </c>
      <c r="BN34" s="3"/>
      <c r="BO34" s="21" t="s">
        <v>1761</v>
      </c>
    </row>
    <row r="35" spans="1:67" s="21" customFormat="1" ht="93.75" x14ac:dyDescent="0.2">
      <c r="A35" s="33">
        <v>2</v>
      </c>
      <c r="B35" s="146"/>
      <c r="C35" s="146"/>
      <c r="D35" s="146"/>
      <c r="E35" s="146"/>
      <c r="F35" s="145" t="s">
        <v>577</v>
      </c>
      <c r="G35" s="23" t="s">
        <v>82</v>
      </c>
      <c r="H35" s="23"/>
      <c r="I35" s="23" t="s">
        <v>82</v>
      </c>
      <c r="J35" s="23"/>
      <c r="K35" s="23">
        <v>100</v>
      </c>
      <c r="L35" s="23"/>
      <c r="M35" s="23" t="s">
        <v>148</v>
      </c>
      <c r="N35" s="23" t="s">
        <v>578</v>
      </c>
      <c r="O35" s="23"/>
      <c r="P35" s="23">
        <f t="shared" si="0"/>
        <v>63</v>
      </c>
      <c r="Q35" s="23"/>
      <c r="R35" s="23"/>
      <c r="S35" s="23"/>
      <c r="T35" s="23"/>
      <c r="U35" s="23"/>
      <c r="V35" s="23">
        <v>41</v>
      </c>
      <c r="W35" s="23"/>
      <c r="X35" s="23"/>
      <c r="Y35" s="23"/>
      <c r="Z35" s="23"/>
      <c r="AA35" s="23"/>
      <c r="AB35" s="23">
        <v>22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23">
        <v>9</v>
      </c>
      <c r="AM35" s="23"/>
      <c r="AN35" s="23"/>
      <c r="AO35" s="23"/>
      <c r="AP35" s="23">
        <v>10</v>
      </c>
      <c r="AQ35" s="23"/>
      <c r="AR35" s="23"/>
      <c r="AS35" s="23"/>
      <c r="AT35" s="23">
        <v>4</v>
      </c>
      <c r="AU35" s="23"/>
      <c r="AV35" s="23"/>
      <c r="AW35" s="3"/>
      <c r="AX35" s="3" t="s">
        <v>583</v>
      </c>
      <c r="AY35" s="60"/>
      <c r="AZ35" s="60"/>
      <c r="BA35" s="60"/>
      <c r="BB35" s="60"/>
      <c r="BC35" s="60"/>
      <c r="BD35" s="60"/>
      <c r="BE35" s="3"/>
      <c r="BF35" s="3"/>
      <c r="BG35" s="30" t="s">
        <v>469</v>
      </c>
      <c r="BH35" s="3"/>
      <c r="BI35" s="3"/>
      <c r="BJ35" s="3"/>
      <c r="BK35" s="3"/>
      <c r="BL35" s="3"/>
      <c r="BM35" s="61" t="s">
        <v>81</v>
      </c>
      <c r="BN35" s="3"/>
      <c r="BO35" s="21" t="s">
        <v>1761</v>
      </c>
    </row>
    <row r="36" spans="1:67" s="21" customFormat="1" ht="75" x14ac:dyDescent="0.2">
      <c r="A36" s="33">
        <v>2</v>
      </c>
      <c r="B36" s="145"/>
      <c r="C36" s="146"/>
      <c r="D36" s="146"/>
      <c r="E36" s="146"/>
      <c r="F36" s="145" t="s">
        <v>579</v>
      </c>
      <c r="G36" s="23">
        <v>100</v>
      </c>
      <c r="H36" s="23"/>
      <c r="I36" s="23">
        <v>100</v>
      </c>
      <c r="J36" s="23"/>
      <c r="K36" s="23">
        <v>100</v>
      </c>
      <c r="L36" s="23"/>
      <c r="M36" s="23" t="s">
        <v>89</v>
      </c>
      <c r="N36" s="23" t="s">
        <v>159</v>
      </c>
      <c r="O36" s="23"/>
      <c r="P36" s="23">
        <v>6</v>
      </c>
      <c r="Q36" s="23"/>
      <c r="R36" s="23"/>
      <c r="S36" s="23"/>
      <c r="T36" s="23"/>
      <c r="U36" s="23"/>
      <c r="V36" s="23">
        <v>1</v>
      </c>
      <c r="W36" s="23"/>
      <c r="X36" s="23"/>
      <c r="Y36" s="23"/>
      <c r="Z36" s="23"/>
      <c r="AA36" s="23"/>
      <c r="AB36" s="23">
        <v>1</v>
      </c>
      <c r="AC36" s="23"/>
      <c r="AD36" s="23"/>
      <c r="AE36" s="23"/>
      <c r="AF36" s="23"/>
      <c r="AG36" s="23"/>
      <c r="AH36" s="23">
        <v>1</v>
      </c>
      <c r="AI36" s="23"/>
      <c r="AJ36" s="23"/>
      <c r="AK36" s="23"/>
      <c r="AL36" s="23">
        <v>1</v>
      </c>
      <c r="AM36" s="23"/>
      <c r="AN36" s="23"/>
      <c r="AO36" s="23"/>
      <c r="AP36" s="23">
        <v>1</v>
      </c>
      <c r="AQ36" s="23"/>
      <c r="AR36" s="23"/>
      <c r="AS36" s="23"/>
      <c r="AT36" s="23">
        <v>1</v>
      </c>
      <c r="AU36" s="23"/>
      <c r="AV36" s="23"/>
      <c r="AW36" s="3" t="s">
        <v>2137</v>
      </c>
      <c r="AX36" s="3" t="s">
        <v>584</v>
      </c>
      <c r="AY36" s="60"/>
      <c r="AZ36" s="60"/>
      <c r="BA36" s="60"/>
      <c r="BB36" s="60"/>
      <c r="BC36" s="60"/>
      <c r="BD36" s="60"/>
      <c r="BE36" s="3"/>
      <c r="BF36" s="30" t="s">
        <v>469</v>
      </c>
      <c r="BG36" s="30" t="s">
        <v>469</v>
      </c>
      <c r="BH36" s="3"/>
      <c r="BI36" s="3"/>
      <c r="BJ36" s="3"/>
      <c r="BK36" s="3"/>
      <c r="BL36" s="3"/>
      <c r="BM36" s="61" t="s">
        <v>81</v>
      </c>
      <c r="BN36" s="3"/>
      <c r="BO36" s="21" t="s">
        <v>1761</v>
      </c>
    </row>
    <row r="37" spans="1:67" s="102" customFormat="1" ht="131.25" x14ac:dyDescent="0.2">
      <c r="A37" s="120">
        <v>2</v>
      </c>
      <c r="B37" s="149"/>
      <c r="C37" s="149"/>
      <c r="D37" s="149"/>
      <c r="E37" s="150"/>
      <c r="F37" s="150" t="s">
        <v>412</v>
      </c>
      <c r="G37" s="101" t="s">
        <v>302</v>
      </c>
      <c r="H37" s="101" t="s">
        <v>303</v>
      </c>
      <c r="I37" s="101" t="s">
        <v>304</v>
      </c>
      <c r="J37" s="100" t="s">
        <v>305</v>
      </c>
      <c r="K37" s="100"/>
      <c r="L37" s="100"/>
      <c r="M37" s="100" t="s">
        <v>305</v>
      </c>
      <c r="N37" s="100">
        <v>166</v>
      </c>
      <c r="O37" s="100"/>
      <c r="P37" s="92" t="s">
        <v>306</v>
      </c>
      <c r="Q37" s="100"/>
      <c r="R37" s="100"/>
      <c r="S37" s="100"/>
      <c r="T37" s="100"/>
      <c r="U37" s="100"/>
      <c r="V37" s="92" t="s">
        <v>307</v>
      </c>
      <c r="W37" s="100"/>
      <c r="X37" s="100"/>
      <c r="Y37" s="100"/>
      <c r="Z37" s="100"/>
      <c r="AA37" s="100"/>
      <c r="AB37" s="92" t="s">
        <v>308</v>
      </c>
      <c r="AC37" s="100"/>
      <c r="AD37" s="100"/>
      <c r="AE37" s="100"/>
      <c r="AF37" s="100"/>
      <c r="AG37" s="100"/>
      <c r="AH37" s="92" t="s">
        <v>309</v>
      </c>
      <c r="AI37" s="100"/>
      <c r="AJ37" s="100"/>
      <c r="AK37" s="92" t="s">
        <v>310</v>
      </c>
      <c r="AL37" s="100"/>
      <c r="AM37" s="100"/>
      <c r="AN37" s="100"/>
      <c r="AO37" s="100"/>
      <c r="AP37" s="92" t="s">
        <v>311</v>
      </c>
      <c r="AQ37" s="100"/>
      <c r="AR37" s="100" t="s">
        <v>81</v>
      </c>
      <c r="AS37" s="100"/>
      <c r="AT37" s="92" t="s">
        <v>312</v>
      </c>
      <c r="AU37" s="100"/>
      <c r="AV37" s="100"/>
      <c r="AW37" s="92" t="s">
        <v>2138</v>
      </c>
      <c r="AX37" s="139" t="s">
        <v>2495</v>
      </c>
      <c r="AY37" s="100"/>
      <c r="AZ37" s="100"/>
      <c r="BA37" s="100"/>
      <c r="BB37" s="100"/>
      <c r="BC37" s="100"/>
      <c r="BD37" s="100"/>
      <c r="BE37" s="100"/>
      <c r="BF37" s="100">
        <v>9</v>
      </c>
      <c r="BG37" s="100">
        <v>9</v>
      </c>
      <c r="BH37" s="100">
        <v>4</v>
      </c>
      <c r="BI37" s="100">
        <v>2</v>
      </c>
      <c r="BJ37" s="100"/>
      <c r="BK37" s="100"/>
      <c r="BL37" s="100"/>
      <c r="BM37" s="100" t="s">
        <v>157</v>
      </c>
      <c r="BN37" s="100" t="s">
        <v>413</v>
      </c>
      <c r="BO37" s="102" t="s">
        <v>1909</v>
      </c>
    </row>
    <row r="38" spans="1:67" s="102" customFormat="1" ht="112.5" x14ac:dyDescent="0.2">
      <c r="A38" s="120">
        <v>2</v>
      </c>
      <c r="B38" s="149"/>
      <c r="C38" s="149"/>
      <c r="D38" s="149"/>
      <c r="E38" s="150"/>
      <c r="F38" s="150" t="s">
        <v>2496</v>
      </c>
      <c r="G38" s="101" t="s">
        <v>82</v>
      </c>
      <c r="H38" s="101" t="s">
        <v>82</v>
      </c>
      <c r="I38" s="101" t="s">
        <v>82</v>
      </c>
      <c r="J38" s="100" t="s">
        <v>89</v>
      </c>
      <c r="K38" s="100"/>
      <c r="L38" s="100"/>
      <c r="M38" s="100" t="s">
        <v>89</v>
      </c>
      <c r="N38" s="100"/>
      <c r="O38" s="100"/>
      <c r="P38" s="100"/>
      <c r="Q38" s="100" t="s">
        <v>89</v>
      </c>
      <c r="R38" s="100"/>
      <c r="S38" s="100"/>
      <c r="T38" s="100"/>
      <c r="U38" s="100" t="s">
        <v>89</v>
      </c>
      <c r="V38" s="100"/>
      <c r="W38" s="100"/>
      <c r="X38" s="92"/>
      <c r="Y38" s="92" t="s">
        <v>89</v>
      </c>
      <c r="Z38" s="92"/>
      <c r="AA38" s="92"/>
      <c r="AB38" s="92"/>
      <c r="AC38" s="92" t="s">
        <v>89</v>
      </c>
      <c r="AD38" s="92"/>
      <c r="AE38" s="92"/>
      <c r="AF38" s="92"/>
      <c r="AG38" s="92" t="s">
        <v>89</v>
      </c>
      <c r="AH38" s="92"/>
      <c r="AI38" s="92"/>
      <c r="AJ38" s="92"/>
      <c r="AK38" s="92" t="s">
        <v>89</v>
      </c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100"/>
      <c r="AX38" s="139" t="s">
        <v>586</v>
      </c>
      <c r="AY38" s="100"/>
      <c r="AZ38" s="100"/>
      <c r="BA38" s="100"/>
      <c r="BB38" s="100"/>
      <c r="BC38" s="100"/>
      <c r="BD38" s="100"/>
      <c r="BE38" s="100"/>
      <c r="BF38" s="100">
        <v>9</v>
      </c>
      <c r="BG38" s="100">
        <v>9</v>
      </c>
      <c r="BH38" s="100">
        <v>4</v>
      </c>
      <c r="BI38" s="100">
        <v>2</v>
      </c>
      <c r="BJ38" s="100"/>
      <c r="BK38" s="100"/>
      <c r="BL38" s="100"/>
      <c r="BM38" s="100" t="s">
        <v>157</v>
      </c>
      <c r="BN38" s="100" t="s">
        <v>413</v>
      </c>
      <c r="BO38" s="102" t="s">
        <v>1909</v>
      </c>
    </row>
    <row r="39" spans="1:67" s="102" customFormat="1" ht="75" x14ac:dyDescent="0.2">
      <c r="A39" s="120">
        <v>2</v>
      </c>
      <c r="B39" s="149"/>
      <c r="C39" s="149"/>
      <c r="D39" s="149"/>
      <c r="E39" s="150"/>
      <c r="F39" s="150" t="s">
        <v>313</v>
      </c>
      <c r="G39" s="101" t="s">
        <v>82</v>
      </c>
      <c r="H39" s="103" t="s">
        <v>82</v>
      </c>
      <c r="I39" s="103">
        <v>50</v>
      </c>
      <c r="J39" s="100"/>
      <c r="K39" s="100">
        <v>100</v>
      </c>
      <c r="L39" s="100"/>
      <c r="M39" s="100">
        <v>100</v>
      </c>
      <c r="N39" s="100"/>
      <c r="O39" s="100">
        <v>100</v>
      </c>
      <c r="P39" s="100"/>
      <c r="Q39" s="100"/>
      <c r="R39" s="100"/>
      <c r="S39" s="100"/>
      <c r="T39" s="100"/>
      <c r="U39" s="100"/>
      <c r="V39" s="100"/>
      <c r="W39" s="100"/>
      <c r="X39" s="100">
        <v>10</v>
      </c>
      <c r="Y39" s="100">
        <v>15</v>
      </c>
      <c r="Z39" s="100"/>
      <c r="AA39" s="100"/>
      <c r="AB39" s="100"/>
      <c r="AC39" s="100">
        <v>20</v>
      </c>
      <c r="AD39" s="100"/>
      <c r="AE39" s="100"/>
      <c r="AF39" s="100"/>
      <c r="AG39" s="100">
        <v>10</v>
      </c>
      <c r="AH39" s="100"/>
      <c r="AI39" s="100"/>
      <c r="AJ39" s="100"/>
      <c r="AK39" s="100">
        <v>10</v>
      </c>
      <c r="AL39" s="100"/>
      <c r="AM39" s="100"/>
      <c r="AN39" s="100"/>
      <c r="AO39" s="100">
        <v>10</v>
      </c>
      <c r="AP39" s="100"/>
      <c r="AQ39" s="100"/>
      <c r="AR39" s="100" t="s">
        <v>81</v>
      </c>
      <c r="AS39" s="100">
        <v>40</v>
      </c>
      <c r="AT39" s="100"/>
      <c r="AU39" s="100"/>
      <c r="AV39" s="100"/>
      <c r="AW39" s="100"/>
      <c r="AX39" s="139" t="s">
        <v>587</v>
      </c>
      <c r="AY39" s="100"/>
      <c r="AZ39" s="100"/>
      <c r="BA39" s="100"/>
      <c r="BB39" s="100"/>
      <c r="BC39" s="100"/>
      <c r="BD39" s="100"/>
      <c r="BE39" s="100"/>
      <c r="BF39" s="100">
        <v>9</v>
      </c>
      <c r="BG39" s="100">
        <v>9</v>
      </c>
      <c r="BH39" s="100">
        <v>4</v>
      </c>
      <c r="BI39" s="100">
        <v>2</v>
      </c>
      <c r="BJ39" s="100"/>
      <c r="BK39" s="100"/>
      <c r="BL39" s="100"/>
      <c r="BM39" s="100" t="s">
        <v>157</v>
      </c>
      <c r="BN39" s="100" t="s">
        <v>413</v>
      </c>
      <c r="BO39" s="102" t="s">
        <v>1909</v>
      </c>
    </row>
    <row r="40" spans="1:67" s="21" customFormat="1" ht="75" x14ac:dyDescent="0.2">
      <c r="A40" s="33">
        <v>2</v>
      </c>
      <c r="B40" s="146"/>
      <c r="C40" s="146"/>
      <c r="D40" s="146"/>
      <c r="E40" s="146"/>
      <c r="F40" s="145" t="s">
        <v>232</v>
      </c>
      <c r="G40" s="33">
        <v>53.84</v>
      </c>
      <c r="H40" s="33"/>
      <c r="I40" s="33">
        <v>88</v>
      </c>
      <c r="J40" s="33"/>
      <c r="K40" s="33">
        <v>93.94</v>
      </c>
      <c r="L40" s="33"/>
      <c r="M40" s="33">
        <v>85</v>
      </c>
      <c r="N40" s="20"/>
      <c r="O40" s="20"/>
      <c r="P40" s="20"/>
      <c r="Q40" s="20"/>
      <c r="R40" s="20"/>
      <c r="S40" s="20"/>
      <c r="T40" s="20"/>
      <c r="U40" s="20"/>
      <c r="V40" s="20"/>
      <c r="W40" s="20" t="s">
        <v>105</v>
      </c>
      <c r="X40" s="20"/>
      <c r="Y40" s="20"/>
      <c r="Z40" s="20"/>
      <c r="AA40" s="20"/>
      <c r="AB40" s="20"/>
      <c r="AC40" s="20" t="s">
        <v>105</v>
      </c>
      <c r="AD40" s="20"/>
      <c r="AE40" s="20"/>
      <c r="AF40" s="20"/>
      <c r="AG40" s="20" t="s">
        <v>105</v>
      </c>
      <c r="AH40" s="20"/>
      <c r="AI40" s="20"/>
      <c r="AJ40" s="20"/>
      <c r="AK40" s="20" t="s">
        <v>105</v>
      </c>
      <c r="AL40" s="20"/>
      <c r="AM40" s="20"/>
      <c r="AN40" s="20"/>
      <c r="AO40" s="20" t="s">
        <v>105</v>
      </c>
      <c r="AP40" s="20"/>
      <c r="AQ40" s="20"/>
      <c r="AR40" s="20"/>
      <c r="AS40" s="20" t="s">
        <v>105</v>
      </c>
      <c r="AT40" s="20"/>
      <c r="AU40" s="20"/>
      <c r="AV40" s="20"/>
      <c r="AW40" s="3" t="s">
        <v>2139</v>
      </c>
      <c r="AX40" s="3" t="s">
        <v>588</v>
      </c>
      <c r="AY40" s="60"/>
      <c r="AZ40" s="60"/>
      <c r="BA40" s="60"/>
      <c r="BB40" s="60"/>
      <c r="BC40" s="60"/>
      <c r="BD40" s="60"/>
      <c r="BE40" s="20">
        <v>9</v>
      </c>
      <c r="BF40" s="20">
        <v>9</v>
      </c>
      <c r="BG40" s="20">
        <v>9</v>
      </c>
      <c r="BH40" s="20"/>
      <c r="BI40" s="20"/>
      <c r="BJ40" s="20"/>
      <c r="BK40" s="20"/>
      <c r="BL40" s="20"/>
      <c r="BM40" s="20"/>
      <c r="BN40" s="20" t="s">
        <v>19</v>
      </c>
      <c r="BO40" s="21" t="s">
        <v>1512</v>
      </c>
    </row>
    <row r="41" spans="1:67" s="21" customFormat="1" ht="112.5" x14ac:dyDescent="0.2">
      <c r="A41" s="33">
        <v>2</v>
      </c>
      <c r="B41" s="146"/>
      <c r="C41" s="146"/>
      <c r="D41" s="146"/>
      <c r="E41" s="146"/>
      <c r="F41" s="145" t="s">
        <v>314</v>
      </c>
      <c r="G41" s="23"/>
      <c r="H41" s="23" t="s">
        <v>82</v>
      </c>
      <c r="I41" s="3"/>
      <c r="J41" s="3" t="s">
        <v>169</v>
      </c>
      <c r="K41" s="3"/>
      <c r="L41" s="3" t="s">
        <v>170</v>
      </c>
      <c r="M41" s="3" t="s">
        <v>90</v>
      </c>
      <c r="N41" s="33"/>
      <c r="O41" s="23"/>
      <c r="P41" s="23" t="s">
        <v>382</v>
      </c>
      <c r="Q41" s="33"/>
      <c r="R41" s="33"/>
      <c r="S41" s="33"/>
      <c r="T41" s="33"/>
      <c r="U41" s="33"/>
      <c r="V41" s="23"/>
      <c r="W41" s="23"/>
      <c r="X41" s="23" t="s">
        <v>382</v>
      </c>
      <c r="Y41" s="33"/>
      <c r="Z41" s="33"/>
      <c r="AA41" s="33"/>
      <c r="AB41" s="23"/>
      <c r="AC41" s="23"/>
      <c r="AD41" s="23" t="s">
        <v>382</v>
      </c>
      <c r="AE41" s="33"/>
      <c r="AF41" s="33"/>
      <c r="AG41" s="23"/>
      <c r="AH41" s="23" t="s">
        <v>382</v>
      </c>
      <c r="AI41" s="33"/>
      <c r="AJ41" s="33"/>
      <c r="AK41" s="33"/>
      <c r="AL41" s="23" t="s">
        <v>382</v>
      </c>
      <c r="AM41" s="33"/>
      <c r="AN41" s="33"/>
      <c r="AO41" s="33"/>
      <c r="AP41" s="23" t="s">
        <v>382</v>
      </c>
      <c r="AQ41" s="33"/>
      <c r="AR41" s="33"/>
      <c r="AS41" s="33"/>
      <c r="AT41" s="23" t="s">
        <v>382</v>
      </c>
      <c r="AU41" s="33"/>
      <c r="AV41" s="33"/>
      <c r="AW41" s="3" t="s">
        <v>217</v>
      </c>
      <c r="AX41" s="3" t="s">
        <v>364</v>
      </c>
      <c r="AY41" s="60"/>
      <c r="AZ41" s="60"/>
      <c r="BA41" s="60"/>
      <c r="BB41" s="60"/>
      <c r="BC41" s="60"/>
      <c r="BD41" s="60"/>
      <c r="BE41" s="20">
        <v>9</v>
      </c>
      <c r="BF41" s="20">
        <v>9</v>
      </c>
      <c r="BG41" s="20">
        <v>9</v>
      </c>
      <c r="BH41" s="20"/>
      <c r="BI41" s="20"/>
      <c r="BJ41" s="20"/>
      <c r="BK41" s="61" t="s">
        <v>81</v>
      </c>
      <c r="BL41" s="20"/>
      <c r="BM41" s="61" t="s">
        <v>81</v>
      </c>
      <c r="BN41" s="33" t="s">
        <v>18</v>
      </c>
      <c r="BO41" s="21" t="s">
        <v>173</v>
      </c>
    </row>
    <row r="42" spans="1:67" s="21" customFormat="1" ht="93.75" x14ac:dyDescent="0.2">
      <c r="A42" s="33">
        <v>2</v>
      </c>
      <c r="B42" s="146"/>
      <c r="C42" s="146"/>
      <c r="D42" s="146"/>
      <c r="E42" s="146"/>
      <c r="F42" s="145" t="s">
        <v>315</v>
      </c>
      <c r="G42" s="33"/>
      <c r="H42" s="33" t="s">
        <v>82</v>
      </c>
      <c r="I42" s="23"/>
      <c r="J42" s="33" t="s">
        <v>82</v>
      </c>
      <c r="K42" s="23"/>
      <c r="L42" s="23" t="s">
        <v>82</v>
      </c>
      <c r="M42" s="34" t="s">
        <v>383</v>
      </c>
      <c r="N42" s="33" t="s">
        <v>171</v>
      </c>
      <c r="O42" s="3" t="s">
        <v>384</v>
      </c>
      <c r="P42" s="20"/>
      <c r="Q42" s="20"/>
      <c r="R42" s="33" t="s">
        <v>82</v>
      </c>
      <c r="S42" s="33"/>
      <c r="T42" s="33"/>
      <c r="U42" s="33" t="s">
        <v>90</v>
      </c>
      <c r="V42" s="23" t="s">
        <v>385</v>
      </c>
      <c r="W42" s="33"/>
      <c r="X42" s="33" t="s">
        <v>82</v>
      </c>
      <c r="Y42" s="33"/>
      <c r="Z42" s="33" t="s">
        <v>82</v>
      </c>
      <c r="AA42" s="33" t="s">
        <v>90</v>
      </c>
      <c r="AB42" s="23" t="s">
        <v>385</v>
      </c>
      <c r="AC42" s="33"/>
      <c r="AD42" s="33" t="s">
        <v>82</v>
      </c>
      <c r="AE42" s="33"/>
      <c r="AF42" s="33" t="s">
        <v>82</v>
      </c>
      <c r="AG42" s="33"/>
      <c r="AH42" s="33" t="s">
        <v>82</v>
      </c>
      <c r="AI42" s="33"/>
      <c r="AJ42" s="33" t="s">
        <v>82</v>
      </c>
      <c r="AK42" s="33"/>
      <c r="AL42" s="33" t="s">
        <v>82</v>
      </c>
      <c r="AM42" s="33"/>
      <c r="AN42" s="33" t="s">
        <v>82</v>
      </c>
      <c r="AO42" s="33"/>
      <c r="AP42" s="33" t="s">
        <v>82</v>
      </c>
      <c r="AQ42" s="33"/>
      <c r="AR42" s="33" t="s">
        <v>82</v>
      </c>
      <c r="AS42" s="33"/>
      <c r="AT42" s="33" t="s">
        <v>82</v>
      </c>
      <c r="AU42" s="33"/>
      <c r="AV42" s="33" t="s">
        <v>82</v>
      </c>
      <c r="AW42" s="3"/>
      <c r="AX42" s="3" t="s">
        <v>365</v>
      </c>
      <c r="AY42" s="60"/>
      <c r="AZ42" s="60"/>
      <c r="BA42" s="60"/>
      <c r="BB42" s="60"/>
      <c r="BC42" s="60"/>
      <c r="BD42" s="60"/>
      <c r="BE42" s="20"/>
      <c r="BF42" s="20"/>
      <c r="BG42" s="20">
        <v>9</v>
      </c>
      <c r="BH42" s="20"/>
      <c r="BI42" s="20"/>
      <c r="BJ42" s="20"/>
      <c r="BK42" s="20"/>
      <c r="BL42" s="20"/>
      <c r="BM42" s="58" t="s">
        <v>190</v>
      </c>
      <c r="BN42" s="33" t="s">
        <v>18</v>
      </c>
      <c r="BO42" s="21" t="s">
        <v>173</v>
      </c>
    </row>
    <row r="43" spans="1:67" s="21" customFormat="1" ht="93.75" x14ac:dyDescent="0.2">
      <c r="A43" s="33">
        <v>2</v>
      </c>
      <c r="B43" s="146"/>
      <c r="C43" s="146"/>
      <c r="D43" s="146"/>
      <c r="E43" s="146"/>
      <c r="F43" s="145" t="s">
        <v>316</v>
      </c>
      <c r="G43" s="33"/>
      <c r="H43" s="33" t="s">
        <v>82</v>
      </c>
      <c r="I43" s="33"/>
      <c r="J43" s="33" t="s">
        <v>82</v>
      </c>
      <c r="K43" s="33"/>
      <c r="L43" s="23" t="s">
        <v>82</v>
      </c>
      <c r="M43" s="3" t="s">
        <v>90</v>
      </c>
      <c r="N43" s="33" t="s">
        <v>171</v>
      </c>
      <c r="O43" s="20"/>
      <c r="P43" s="3" t="s">
        <v>384</v>
      </c>
      <c r="Q43" s="20"/>
      <c r="R43" s="20" t="s">
        <v>82</v>
      </c>
      <c r="S43" s="20"/>
      <c r="T43" s="20"/>
      <c r="U43" s="20" t="s">
        <v>90</v>
      </c>
      <c r="V43" s="23" t="s">
        <v>385</v>
      </c>
      <c r="W43" s="33"/>
      <c r="X43" s="33" t="s">
        <v>82</v>
      </c>
      <c r="Y43" s="33"/>
      <c r="Z43" s="33" t="s">
        <v>82</v>
      </c>
      <c r="AA43" s="20" t="s">
        <v>90</v>
      </c>
      <c r="AB43" s="23" t="s">
        <v>385</v>
      </c>
      <c r="AC43" s="20"/>
      <c r="AD43" s="33" t="s">
        <v>82</v>
      </c>
      <c r="AE43" s="20"/>
      <c r="AF43" s="33" t="s">
        <v>82</v>
      </c>
      <c r="AG43" s="33"/>
      <c r="AH43" s="33" t="s">
        <v>82</v>
      </c>
      <c r="AI43" s="33"/>
      <c r="AJ43" s="33" t="s">
        <v>82</v>
      </c>
      <c r="AK43" s="33"/>
      <c r="AL43" s="33" t="s">
        <v>82</v>
      </c>
      <c r="AM43" s="33"/>
      <c r="AN43" s="33" t="s">
        <v>82</v>
      </c>
      <c r="AO43" s="33"/>
      <c r="AP43" s="33" t="s">
        <v>82</v>
      </c>
      <c r="AQ43" s="33"/>
      <c r="AR43" s="33" t="s">
        <v>82</v>
      </c>
      <c r="AS43" s="33"/>
      <c r="AT43" s="33" t="s">
        <v>82</v>
      </c>
      <c r="AU43" s="33"/>
      <c r="AV43" s="33" t="s">
        <v>82</v>
      </c>
      <c r="AW43" s="3" t="s">
        <v>218</v>
      </c>
      <c r="AX43" s="23" t="s">
        <v>366</v>
      </c>
      <c r="AY43" s="60"/>
      <c r="AZ43" s="60"/>
      <c r="BA43" s="60"/>
      <c r="BB43" s="60"/>
      <c r="BC43" s="60"/>
      <c r="BD43" s="60"/>
      <c r="BE43" s="20"/>
      <c r="BF43" s="20"/>
      <c r="BG43" s="20">
        <v>9</v>
      </c>
      <c r="BH43" s="20"/>
      <c r="BI43" s="20"/>
      <c r="BJ43" s="20"/>
      <c r="BK43" s="58" t="s">
        <v>190</v>
      </c>
      <c r="BL43" s="20"/>
      <c r="BM43" s="20"/>
      <c r="BN43" s="20" t="s">
        <v>18</v>
      </c>
      <c r="BO43" s="21" t="s">
        <v>173</v>
      </c>
    </row>
    <row r="44" spans="1:67" s="102" customFormat="1" ht="93.75" x14ac:dyDescent="0.2">
      <c r="A44" s="120">
        <v>2</v>
      </c>
      <c r="B44" s="175" t="s">
        <v>182</v>
      </c>
      <c r="C44" s="175" t="s">
        <v>183</v>
      </c>
      <c r="D44" s="105" t="s">
        <v>647</v>
      </c>
      <c r="E44" s="175" t="s">
        <v>2497</v>
      </c>
      <c r="F44" s="175" t="s">
        <v>440</v>
      </c>
      <c r="G44" s="100"/>
      <c r="H44" s="100">
        <v>3</v>
      </c>
      <c r="I44" s="100"/>
      <c r="J44" s="100">
        <v>0</v>
      </c>
      <c r="K44" s="100"/>
      <c r="L44" s="100">
        <v>1</v>
      </c>
      <c r="M44" s="100" t="s">
        <v>90</v>
      </c>
      <c r="N44" s="120" t="s">
        <v>441</v>
      </c>
      <c r="O44" s="100" t="s">
        <v>441</v>
      </c>
      <c r="P44" s="100"/>
      <c r="Q44" s="100"/>
      <c r="R44" s="100">
        <v>0</v>
      </c>
      <c r="S44" s="100" t="s">
        <v>441</v>
      </c>
      <c r="T44" s="100">
        <v>0</v>
      </c>
      <c r="U44" s="100"/>
      <c r="V44" s="100"/>
      <c r="W44" s="100" t="s">
        <v>321</v>
      </c>
      <c r="X44" s="100"/>
      <c r="Y44" s="100"/>
      <c r="Z44" s="100"/>
      <c r="AA44" s="100"/>
      <c r="AB44" s="100"/>
      <c r="AC44" s="100" t="s">
        <v>321</v>
      </c>
      <c r="AD44" s="100"/>
      <c r="AE44" s="100">
        <v>0</v>
      </c>
      <c r="AF44" s="100"/>
      <c r="AG44" s="100" t="s">
        <v>320</v>
      </c>
      <c r="AH44" s="100"/>
      <c r="AI44" s="100">
        <v>0</v>
      </c>
      <c r="AJ44" s="100"/>
      <c r="AK44" s="100" t="s">
        <v>322</v>
      </c>
      <c r="AL44" s="100"/>
      <c r="AM44" s="100">
        <v>0</v>
      </c>
      <c r="AN44" s="100"/>
      <c r="AO44" s="100" t="s">
        <v>322</v>
      </c>
      <c r="AP44" s="100"/>
      <c r="AQ44" s="100">
        <v>0</v>
      </c>
      <c r="AR44" s="100"/>
      <c r="AS44" s="100" t="s">
        <v>323</v>
      </c>
      <c r="AT44" s="100"/>
      <c r="AU44" s="100"/>
      <c r="AV44" s="100"/>
      <c r="AW44" s="92" t="s">
        <v>219</v>
      </c>
      <c r="AX44" s="139" t="s">
        <v>192</v>
      </c>
      <c r="AY44" s="125"/>
      <c r="AZ44" s="125"/>
      <c r="BA44" s="125"/>
      <c r="BB44" s="125"/>
      <c r="BC44" s="125"/>
      <c r="BD44" s="125"/>
      <c r="BE44" s="122">
        <v>9</v>
      </c>
      <c r="BF44" s="122">
        <v>9</v>
      </c>
      <c r="BG44" s="122">
        <v>9</v>
      </c>
      <c r="BH44" s="122">
        <v>4</v>
      </c>
      <c r="BI44" s="122">
        <v>2</v>
      </c>
      <c r="BJ44" s="100"/>
      <c r="BK44" s="100"/>
      <c r="BL44" s="100"/>
      <c r="BM44" s="100" t="s">
        <v>91</v>
      </c>
      <c r="BN44" s="100" t="s">
        <v>20</v>
      </c>
      <c r="BO44" s="102" t="s">
        <v>1286</v>
      </c>
    </row>
    <row r="45" spans="1:67" s="102" customFormat="1" ht="93.75" x14ac:dyDescent="0.2">
      <c r="A45" s="120">
        <v>2</v>
      </c>
      <c r="B45" s="176"/>
      <c r="C45" s="176"/>
      <c r="D45" s="176"/>
      <c r="E45" s="176"/>
      <c r="F45" s="175" t="s">
        <v>324</v>
      </c>
      <c r="G45" s="122" t="s">
        <v>82</v>
      </c>
      <c r="H45" s="122"/>
      <c r="I45" s="122" t="s">
        <v>82</v>
      </c>
      <c r="J45" s="122"/>
      <c r="K45" s="122" t="s">
        <v>82</v>
      </c>
      <c r="L45" s="122"/>
      <c r="M45" s="122" t="s">
        <v>92</v>
      </c>
      <c r="N45" s="128" t="s">
        <v>325</v>
      </c>
      <c r="O45" s="128"/>
      <c r="P45" s="128" t="s">
        <v>325</v>
      </c>
      <c r="Q45" s="128"/>
      <c r="R45" s="128"/>
      <c r="S45" s="128"/>
      <c r="T45" s="128" t="s">
        <v>325</v>
      </c>
      <c r="U45" s="128"/>
      <c r="V45" s="128"/>
      <c r="W45" s="122" t="s">
        <v>83</v>
      </c>
      <c r="X45" s="122">
        <v>151</v>
      </c>
      <c r="Y45" s="100"/>
      <c r="Z45" s="122"/>
      <c r="AA45" s="122"/>
      <c r="AB45" s="122"/>
      <c r="AC45" s="122"/>
      <c r="AD45" s="122">
        <v>221</v>
      </c>
      <c r="AE45" s="100"/>
      <c r="AF45" s="122"/>
      <c r="AG45" s="122" t="s">
        <v>83</v>
      </c>
      <c r="AH45" s="122">
        <v>162</v>
      </c>
      <c r="AI45" s="122"/>
      <c r="AJ45" s="122"/>
      <c r="AK45" s="122" t="s">
        <v>83</v>
      </c>
      <c r="AL45" s="122">
        <v>124</v>
      </c>
      <c r="AM45" s="122"/>
      <c r="AN45" s="122"/>
      <c r="AO45" s="122" t="s">
        <v>83</v>
      </c>
      <c r="AP45" s="122">
        <v>88</v>
      </c>
      <c r="AQ45" s="122"/>
      <c r="AR45" s="122"/>
      <c r="AS45" s="122" t="s">
        <v>83</v>
      </c>
      <c r="AT45" s="122">
        <v>48</v>
      </c>
      <c r="AU45" s="122"/>
      <c r="AV45" s="122"/>
      <c r="AW45" s="92" t="s">
        <v>2498</v>
      </c>
      <c r="AX45" s="139" t="s">
        <v>2499</v>
      </c>
      <c r="AY45" s="125"/>
      <c r="AZ45" s="125"/>
      <c r="BA45" s="125"/>
      <c r="BB45" s="125"/>
      <c r="BC45" s="125"/>
      <c r="BD45" s="125"/>
      <c r="BE45" s="122">
        <v>9</v>
      </c>
      <c r="BF45" s="122">
        <v>9</v>
      </c>
      <c r="BG45" s="122">
        <v>9</v>
      </c>
      <c r="BH45" s="122">
        <v>4</v>
      </c>
      <c r="BI45" s="122">
        <v>2</v>
      </c>
      <c r="BJ45" s="92"/>
      <c r="BK45" s="92"/>
      <c r="BL45" s="92"/>
      <c r="BM45" s="120" t="s">
        <v>91</v>
      </c>
      <c r="BN45" s="100"/>
      <c r="BO45" s="102" t="s">
        <v>1286</v>
      </c>
    </row>
    <row r="46" spans="1:67" x14ac:dyDescent="0.2">
      <c r="B46" s="51"/>
      <c r="C46" s="51"/>
      <c r="D46" s="51"/>
      <c r="E46" s="51"/>
      <c r="F46" s="52"/>
    </row>
    <row r="47" spans="1:67" x14ac:dyDescent="0.2">
      <c r="B47" s="51"/>
      <c r="C47" s="51"/>
      <c r="D47" s="51"/>
      <c r="E47" s="51"/>
      <c r="F47" s="52"/>
    </row>
  </sheetData>
  <mergeCells count="56">
    <mergeCell ref="D3:D6"/>
    <mergeCell ref="A1:R1"/>
    <mergeCell ref="A2:R2"/>
    <mergeCell ref="AW3:BD4"/>
    <mergeCell ref="AW5:AW6"/>
    <mergeCell ref="AX5:AX6"/>
    <mergeCell ref="AY5:BA5"/>
    <mergeCell ref="BB5:BD5"/>
    <mergeCell ref="AK4:AN4"/>
    <mergeCell ref="AA4:AF4"/>
    <mergeCell ref="A3:A6"/>
    <mergeCell ref="B3:B6"/>
    <mergeCell ref="C3:C6"/>
    <mergeCell ref="F3:F6"/>
    <mergeCell ref="E3:E6"/>
    <mergeCell ref="G3:L3"/>
    <mergeCell ref="G4:H5"/>
    <mergeCell ref="BJ5:BJ6"/>
    <mergeCell ref="BK5:BK6"/>
    <mergeCell ref="BL5:BL6"/>
    <mergeCell ref="BM5:BM6"/>
    <mergeCell ref="BF5:BF6"/>
    <mergeCell ref="BG5:BG6"/>
    <mergeCell ref="BH5:BH6"/>
    <mergeCell ref="BI5:BI6"/>
    <mergeCell ref="BE3:BI4"/>
    <mergeCell ref="BJ3:BM4"/>
    <mergeCell ref="I4:J5"/>
    <mergeCell ref="K4:L5"/>
    <mergeCell ref="S4:T5"/>
    <mergeCell ref="M3:N5"/>
    <mergeCell ref="AO5:AP5"/>
    <mergeCell ref="O5:P5"/>
    <mergeCell ref="Q5:R5"/>
    <mergeCell ref="W5:X5"/>
    <mergeCell ref="AG4:AJ4"/>
    <mergeCell ref="AG5:AH5"/>
    <mergeCell ref="AI5:AJ5"/>
    <mergeCell ref="U5:V5"/>
    <mergeCell ref="U4:Z4"/>
    <mergeCell ref="BO3:BO6"/>
    <mergeCell ref="AQ5:AR5"/>
    <mergeCell ref="Y5:Z5"/>
    <mergeCell ref="AC5:AD5"/>
    <mergeCell ref="AE5:AF5"/>
    <mergeCell ref="AA5:AB5"/>
    <mergeCell ref="AK5:AL5"/>
    <mergeCell ref="AM5:AN5"/>
    <mergeCell ref="BN3:BN6"/>
    <mergeCell ref="AS4:AV4"/>
    <mergeCell ref="AS5:AT5"/>
    <mergeCell ref="AU5:AV5"/>
    <mergeCell ref="O3:AV3"/>
    <mergeCell ref="AO4:AR4"/>
    <mergeCell ref="BE5:BE6"/>
    <mergeCell ref="O4:R4"/>
  </mergeCells>
  <pageMargins left="0.35433070866141736" right="0.23622047244094491" top="0.35433070866141736" bottom="0.43307086614173229" header="0" footer="0.23622047244094491"/>
  <pageSetup paperSize="9" scale="73" firstPageNumber="172" orientation="landscape" useFirstPageNumber="1" r:id="rId1"/>
  <headerFooter>
    <oddFooter>&amp;C&amp;P&amp;R&amp;A</oddFooter>
  </headerFooter>
  <rowBreaks count="2" manualBreakCount="2">
    <brk id="30" max="65" man="1"/>
    <brk id="37" max="65" man="1"/>
  </row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0"/>
  <sheetViews>
    <sheetView view="pageBreakPreview" zoomScale="110" zoomScaleNormal="85" zoomScaleSheetLayoutView="110" workbookViewId="0">
      <pane xSplit="6" ySplit="6" topLeftCell="AB7" activePane="bottomRight" state="frozen"/>
      <selection activeCell="F10" sqref="F10"/>
      <selection pane="topRight" activeCell="F10" sqref="F10"/>
      <selection pane="bottomLeft" activeCell="F10" sqref="F10"/>
      <selection pane="bottomRight" activeCell="AH30" sqref="AH30"/>
    </sheetView>
  </sheetViews>
  <sheetFormatPr defaultColWidth="9" defaultRowHeight="20.25" x14ac:dyDescent="0.2"/>
  <cols>
    <col min="1" max="1" width="5.375" style="1" customWidth="1"/>
    <col min="2" max="2" width="13.75" style="1" customWidth="1"/>
    <col min="3" max="3" width="11.75" style="1" customWidth="1"/>
    <col min="4" max="4" width="6.5" style="1" customWidth="1"/>
    <col min="5" max="5" width="16.75" style="1" customWidth="1"/>
    <col min="6" max="6" width="23.375" style="1" customWidth="1"/>
    <col min="7" max="7" width="10.5" style="1" hidden="1" customWidth="1"/>
    <col min="8" max="9" width="10" style="1" hidden="1" customWidth="1"/>
    <col min="10" max="11" width="9" style="1" hidden="1" customWidth="1"/>
    <col min="12" max="12" width="11" style="1" hidden="1" customWidth="1"/>
    <col min="13" max="13" width="12.75" style="1" hidden="1" customWidth="1"/>
    <col min="14" max="14" width="8.125" style="1" hidden="1" customWidth="1"/>
    <col min="15" max="15" width="8.75" style="1" hidden="1" customWidth="1"/>
    <col min="16" max="16" width="10.5" style="1" hidden="1" customWidth="1"/>
    <col min="17" max="17" width="9" style="1" hidden="1" customWidth="1"/>
    <col min="18" max="18" width="9.875" style="1" hidden="1" customWidth="1"/>
    <col min="19" max="19" width="8.25" style="1" hidden="1" customWidth="1"/>
    <col min="20" max="20" width="18.625" style="1" customWidth="1"/>
    <col min="21" max="21" width="22.125" style="1" customWidth="1"/>
    <col min="22" max="22" width="11" style="6" hidden="1" customWidth="1"/>
    <col min="23" max="23" width="12.125" style="6" hidden="1" customWidth="1"/>
    <col min="24" max="24" width="11.625" style="6" hidden="1" customWidth="1"/>
    <col min="25" max="25" width="12.25" style="6" hidden="1" customWidth="1"/>
    <col min="26" max="26" width="14.375" style="6" hidden="1" customWidth="1"/>
    <col min="27" max="27" width="12.875" style="6" hidden="1" customWidth="1"/>
    <col min="28" max="28" width="5.25" style="1" customWidth="1"/>
    <col min="29" max="29" width="4.875" style="1" customWidth="1"/>
    <col min="30" max="31" width="5.125" style="1" customWidth="1"/>
    <col min="32" max="32" width="4.625" style="1" customWidth="1"/>
    <col min="33" max="33" width="5.125" style="1" customWidth="1"/>
    <col min="34" max="34" width="7.375" style="1" customWidth="1"/>
    <col min="35" max="35" width="6.125" style="1" customWidth="1"/>
    <col min="36" max="36" width="7.375" style="1" customWidth="1"/>
    <col min="37" max="37" width="9" style="1"/>
    <col min="38" max="38" width="16.375" style="1" customWidth="1"/>
    <col min="39" max="16384" width="9" style="1"/>
  </cols>
  <sheetData>
    <row r="1" spans="1:38" ht="27.75" customHeight="1" x14ac:dyDescent="0.2">
      <c r="A1" s="807" t="s">
        <v>368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8" ht="26.25" customHeight="1" x14ac:dyDescent="0.2">
      <c r="A2" s="799" t="s">
        <v>200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8" s="5" customFormat="1" ht="18.75" customHeight="1" x14ac:dyDescent="0.2">
      <c r="A3" s="785" t="s">
        <v>2501</v>
      </c>
      <c r="B3" s="785" t="s">
        <v>2476</v>
      </c>
      <c r="C3" s="785" t="s">
        <v>2477</v>
      </c>
      <c r="D3" s="785" t="s">
        <v>2480</v>
      </c>
      <c r="E3" s="785" t="s">
        <v>2478</v>
      </c>
      <c r="F3" s="785" t="s">
        <v>2479</v>
      </c>
      <c r="G3" s="847" t="s">
        <v>57</v>
      </c>
      <c r="H3" s="848"/>
      <c r="I3" s="849"/>
      <c r="J3" s="843" t="s">
        <v>138</v>
      </c>
      <c r="K3" s="844"/>
      <c r="L3" s="810" t="s">
        <v>58</v>
      </c>
      <c r="M3" s="811"/>
      <c r="N3" s="811"/>
      <c r="O3" s="811"/>
      <c r="P3" s="811"/>
      <c r="Q3" s="811"/>
      <c r="R3" s="811"/>
      <c r="S3" s="812"/>
      <c r="T3" s="826" t="s">
        <v>133</v>
      </c>
      <c r="U3" s="827"/>
      <c r="V3" s="827"/>
      <c r="W3" s="827"/>
      <c r="X3" s="827"/>
      <c r="Y3" s="827"/>
      <c r="Z3" s="827"/>
      <c r="AA3" s="828"/>
      <c r="AB3" s="818" t="s">
        <v>233</v>
      </c>
      <c r="AC3" s="819"/>
      <c r="AD3" s="819"/>
      <c r="AE3" s="819"/>
      <c r="AF3" s="820"/>
      <c r="AG3" s="837" t="s">
        <v>234</v>
      </c>
      <c r="AH3" s="838"/>
      <c r="AI3" s="838"/>
      <c r="AJ3" s="839"/>
      <c r="AK3" s="785" t="s">
        <v>2503</v>
      </c>
      <c r="AL3" s="808" t="s">
        <v>2144</v>
      </c>
    </row>
    <row r="4" spans="1:38" s="5" customFormat="1" ht="24.75" customHeight="1" x14ac:dyDescent="0.2">
      <c r="A4" s="786"/>
      <c r="B4" s="786"/>
      <c r="C4" s="786"/>
      <c r="D4" s="786"/>
      <c r="E4" s="786"/>
      <c r="F4" s="786"/>
      <c r="G4" s="850"/>
      <c r="H4" s="851"/>
      <c r="I4" s="852"/>
      <c r="J4" s="845"/>
      <c r="K4" s="846"/>
      <c r="L4" s="815" t="s">
        <v>136</v>
      </c>
      <c r="M4" s="815" t="s">
        <v>202</v>
      </c>
      <c r="N4" s="815" t="s">
        <v>620</v>
      </c>
      <c r="O4" s="815" t="s">
        <v>615</v>
      </c>
      <c r="P4" s="815" t="s">
        <v>616</v>
      </c>
      <c r="Q4" s="815" t="s">
        <v>617</v>
      </c>
      <c r="R4" s="815" t="s">
        <v>618</v>
      </c>
      <c r="S4" s="815" t="s">
        <v>619</v>
      </c>
      <c r="T4" s="829"/>
      <c r="U4" s="830"/>
      <c r="V4" s="830"/>
      <c r="W4" s="830"/>
      <c r="X4" s="830"/>
      <c r="Y4" s="830"/>
      <c r="Z4" s="830"/>
      <c r="AA4" s="831"/>
      <c r="AB4" s="821"/>
      <c r="AC4" s="822"/>
      <c r="AD4" s="822"/>
      <c r="AE4" s="822"/>
      <c r="AF4" s="823"/>
      <c r="AG4" s="840"/>
      <c r="AH4" s="841"/>
      <c r="AI4" s="841"/>
      <c r="AJ4" s="842"/>
      <c r="AK4" s="786"/>
      <c r="AL4" s="808"/>
    </row>
    <row r="5" spans="1:38" s="5" customFormat="1" ht="21" customHeight="1" x14ac:dyDescent="0.2">
      <c r="A5" s="786"/>
      <c r="B5" s="786"/>
      <c r="C5" s="786"/>
      <c r="D5" s="786"/>
      <c r="E5" s="786"/>
      <c r="F5" s="786"/>
      <c r="G5" s="853" t="s">
        <v>38</v>
      </c>
      <c r="H5" s="853" t="s">
        <v>39</v>
      </c>
      <c r="I5" s="853" t="s">
        <v>40</v>
      </c>
      <c r="J5" s="855" t="s">
        <v>614</v>
      </c>
      <c r="K5" s="855" t="s">
        <v>42</v>
      </c>
      <c r="L5" s="816"/>
      <c r="M5" s="816"/>
      <c r="N5" s="816"/>
      <c r="O5" s="816"/>
      <c r="P5" s="816"/>
      <c r="Q5" s="816"/>
      <c r="R5" s="816"/>
      <c r="S5" s="816"/>
      <c r="T5" s="832" t="s">
        <v>135</v>
      </c>
      <c r="U5" s="832" t="s">
        <v>228</v>
      </c>
      <c r="V5" s="834" t="s">
        <v>203</v>
      </c>
      <c r="W5" s="835"/>
      <c r="X5" s="836"/>
      <c r="Y5" s="834" t="s">
        <v>204</v>
      </c>
      <c r="Z5" s="835"/>
      <c r="AA5" s="836"/>
      <c r="AB5" s="824" t="s">
        <v>251</v>
      </c>
      <c r="AC5" s="824" t="s">
        <v>51</v>
      </c>
      <c r="AD5" s="824" t="s">
        <v>52</v>
      </c>
      <c r="AE5" s="824" t="s">
        <v>46</v>
      </c>
      <c r="AF5" s="824" t="s">
        <v>53</v>
      </c>
      <c r="AG5" s="813" t="s">
        <v>54</v>
      </c>
      <c r="AH5" s="813" t="s">
        <v>59</v>
      </c>
      <c r="AI5" s="813" t="s">
        <v>55</v>
      </c>
      <c r="AJ5" s="813" t="s">
        <v>56</v>
      </c>
      <c r="AK5" s="786"/>
      <c r="AL5" s="808"/>
    </row>
    <row r="6" spans="1:38" s="5" customFormat="1" ht="42" x14ac:dyDescent="0.2">
      <c r="A6" s="787"/>
      <c r="B6" s="787"/>
      <c r="C6" s="787"/>
      <c r="D6" s="787"/>
      <c r="E6" s="787"/>
      <c r="F6" s="787"/>
      <c r="G6" s="854"/>
      <c r="H6" s="854"/>
      <c r="I6" s="854"/>
      <c r="J6" s="856"/>
      <c r="K6" s="856"/>
      <c r="L6" s="817"/>
      <c r="M6" s="817"/>
      <c r="N6" s="817"/>
      <c r="O6" s="817"/>
      <c r="P6" s="817"/>
      <c r="Q6" s="817"/>
      <c r="R6" s="817"/>
      <c r="S6" s="817"/>
      <c r="T6" s="833"/>
      <c r="U6" s="833"/>
      <c r="V6" s="167" t="s">
        <v>134</v>
      </c>
      <c r="W6" s="167" t="s">
        <v>100</v>
      </c>
      <c r="X6" s="167" t="s">
        <v>101</v>
      </c>
      <c r="Y6" s="167" t="s">
        <v>134</v>
      </c>
      <c r="Z6" s="167" t="s">
        <v>100</v>
      </c>
      <c r="AA6" s="167" t="s">
        <v>101</v>
      </c>
      <c r="AB6" s="825"/>
      <c r="AC6" s="825"/>
      <c r="AD6" s="825"/>
      <c r="AE6" s="825"/>
      <c r="AF6" s="825"/>
      <c r="AG6" s="814"/>
      <c r="AH6" s="814"/>
      <c r="AI6" s="814"/>
      <c r="AJ6" s="814"/>
      <c r="AK6" s="787"/>
      <c r="AL6" s="809"/>
    </row>
    <row r="7" spans="1:38" ht="75" x14ac:dyDescent="0.2">
      <c r="A7" s="700">
        <v>3</v>
      </c>
      <c r="B7" s="141" t="s">
        <v>438</v>
      </c>
      <c r="C7" s="141" t="s">
        <v>21</v>
      </c>
      <c r="D7" s="141" t="s">
        <v>648</v>
      </c>
      <c r="E7" s="141" t="s">
        <v>253</v>
      </c>
      <c r="F7" s="141" t="s">
        <v>626</v>
      </c>
      <c r="G7" s="19" t="s">
        <v>82</v>
      </c>
      <c r="H7" s="19" t="s">
        <v>82</v>
      </c>
      <c r="I7" s="19" t="s">
        <v>82</v>
      </c>
      <c r="J7" s="19" t="s">
        <v>115</v>
      </c>
      <c r="K7" s="19" t="s">
        <v>627</v>
      </c>
      <c r="L7" s="19" t="s">
        <v>628</v>
      </c>
      <c r="M7" s="19" t="s">
        <v>115</v>
      </c>
      <c r="N7" s="19" t="s">
        <v>115</v>
      </c>
      <c r="O7" s="19" t="s">
        <v>115</v>
      </c>
      <c r="P7" s="19" t="s">
        <v>115</v>
      </c>
      <c r="Q7" s="19" t="s">
        <v>115</v>
      </c>
      <c r="R7" s="19" t="s">
        <v>115</v>
      </c>
      <c r="S7" s="19" t="s">
        <v>115</v>
      </c>
      <c r="T7" s="40" t="s">
        <v>221</v>
      </c>
      <c r="U7" s="40" t="s">
        <v>664</v>
      </c>
      <c r="V7" s="170"/>
      <c r="W7" s="170"/>
      <c r="X7" s="170"/>
      <c r="Y7" s="170"/>
      <c r="Z7" s="170"/>
      <c r="AA7" s="170"/>
      <c r="AB7" s="19"/>
      <c r="AC7" s="40"/>
      <c r="AD7" s="40"/>
      <c r="AE7" s="19">
        <v>4</v>
      </c>
      <c r="AF7" s="19">
        <v>2</v>
      </c>
      <c r="AG7" s="19"/>
      <c r="AH7" s="19"/>
      <c r="AI7" s="19"/>
      <c r="AJ7" s="36" t="s">
        <v>190</v>
      </c>
      <c r="AK7" s="8" t="s">
        <v>1995</v>
      </c>
      <c r="AL7" s="8" t="s">
        <v>1995</v>
      </c>
    </row>
    <row r="8" spans="1:38" ht="56.25" x14ac:dyDescent="0.2">
      <c r="A8" s="700">
        <v>3</v>
      </c>
      <c r="B8" s="141"/>
      <c r="C8" s="141"/>
      <c r="D8" s="141" t="s">
        <v>649</v>
      </c>
      <c r="E8" s="141"/>
      <c r="F8" s="141" t="s">
        <v>236</v>
      </c>
      <c r="G8" s="19" t="s">
        <v>82</v>
      </c>
      <c r="H8" s="19">
        <v>33.33</v>
      </c>
      <c r="I8" s="19">
        <v>33.33</v>
      </c>
      <c r="J8" s="19" t="s">
        <v>198</v>
      </c>
      <c r="K8" s="19" t="s">
        <v>189</v>
      </c>
      <c r="L8" s="19">
        <v>3</v>
      </c>
      <c r="M8" s="4"/>
      <c r="N8" s="4"/>
      <c r="O8" s="19">
        <v>1</v>
      </c>
      <c r="P8" s="19"/>
      <c r="Q8" s="19"/>
      <c r="R8" s="19">
        <v>1</v>
      </c>
      <c r="S8" s="19">
        <v>1</v>
      </c>
      <c r="T8" s="40"/>
      <c r="U8" s="40" t="s">
        <v>665</v>
      </c>
      <c r="V8" s="170"/>
      <c r="W8" s="170"/>
      <c r="X8" s="170"/>
      <c r="Y8" s="170"/>
      <c r="Z8" s="170"/>
      <c r="AA8" s="170"/>
      <c r="AB8" s="19"/>
      <c r="AC8" s="40">
        <v>9</v>
      </c>
      <c r="AD8" s="40">
        <v>9</v>
      </c>
      <c r="AE8" s="19">
        <v>4</v>
      </c>
      <c r="AF8" s="19">
        <v>2</v>
      </c>
      <c r="AG8" s="19"/>
      <c r="AH8" s="19"/>
      <c r="AI8" s="19"/>
      <c r="AJ8" s="36" t="s">
        <v>190</v>
      </c>
      <c r="AK8" s="8" t="s">
        <v>36</v>
      </c>
      <c r="AL8" s="1" t="s">
        <v>2149</v>
      </c>
    </row>
    <row r="9" spans="1:38" ht="56.25" x14ac:dyDescent="0.2">
      <c r="A9" s="183">
        <v>3</v>
      </c>
      <c r="B9" s="141"/>
      <c r="C9" s="141"/>
      <c r="D9" s="141"/>
      <c r="E9" s="141"/>
      <c r="F9" s="141" t="s">
        <v>237</v>
      </c>
      <c r="G9" s="19">
        <v>87.23</v>
      </c>
      <c r="H9" s="19">
        <v>85.12</v>
      </c>
      <c r="I9" s="19">
        <v>97.87</v>
      </c>
      <c r="J9" s="19" t="s">
        <v>148</v>
      </c>
      <c r="K9" s="19" t="s">
        <v>191</v>
      </c>
      <c r="L9" s="19">
        <v>47</v>
      </c>
      <c r="M9" s="19"/>
      <c r="N9" s="19">
        <v>9</v>
      </c>
      <c r="O9" s="19">
        <v>17</v>
      </c>
      <c r="P9" s="19">
        <v>7</v>
      </c>
      <c r="Q9" s="19">
        <v>5</v>
      </c>
      <c r="R9" s="19">
        <v>6</v>
      </c>
      <c r="S9" s="19">
        <v>3</v>
      </c>
      <c r="T9" s="40"/>
      <c r="U9" s="40" t="s">
        <v>666</v>
      </c>
      <c r="V9" s="168"/>
      <c r="W9" s="168"/>
      <c r="X9" s="168"/>
      <c r="Y9" s="168"/>
      <c r="Z9" s="168"/>
      <c r="AA9" s="168"/>
      <c r="AB9" s="40">
        <v>9</v>
      </c>
      <c r="AC9" s="40">
        <v>9</v>
      </c>
      <c r="AD9" s="40">
        <v>9</v>
      </c>
      <c r="AE9" s="19"/>
      <c r="AF9" s="19"/>
      <c r="AG9" s="19"/>
      <c r="AH9" s="19"/>
      <c r="AI9" s="19"/>
      <c r="AJ9" s="36" t="s">
        <v>190</v>
      </c>
      <c r="AK9" s="8" t="s">
        <v>36</v>
      </c>
      <c r="AL9" s="1" t="s">
        <v>2149</v>
      </c>
    </row>
    <row r="10" spans="1:38" ht="65.25" customHeight="1" x14ac:dyDescent="0.2">
      <c r="A10" s="183">
        <v>3</v>
      </c>
      <c r="B10" s="141"/>
      <c r="C10" s="141"/>
      <c r="D10" s="141"/>
      <c r="E10" s="141"/>
      <c r="F10" s="141" t="s">
        <v>678</v>
      </c>
      <c r="G10" s="19">
        <v>99.61</v>
      </c>
      <c r="H10" s="19">
        <v>99.56</v>
      </c>
      <c r="I10" s="19">
        <v>99.78</v>
      </c>
      <c r="J10" s="19" t="s">
        <v>676</v>
      </c>
      <c r="K10" s="4"/>
      <c r="L10" s="19" t="s">
        <v>628</v>
      </c>
      <c r="M10" s="19" t="s">
        <v>676</v>
      </c>
      <c r="N10" s="19" t="s">
        <v>676</v>
      </c>
      <c r="O10" s="19" t="s">
        <v>676</v>
      </c>
      <c r="P10" s="19" t="s">
        <v>676</v>
      </c>
      <c r="Q10" s="19" t="s">
        <v>676</v>
      </c>
      <c r="R10" s="19" t="s">
        <v>676</v>
      </c>
      <c r="S10" s="19" t="s">
        <v>676</v>
      </c>
      <c r="T10" s="40"/>
      <c r="U10" s="47" t="s">
        <v>677</v>
      </c>
      <c r="V10" s="168"/>
      <c r="W10" s="168"/>
      <c r="X10" s="168"/>
      <c r="Y10" s="168"/>
      <c r="Z10" s="168"/>
      <c r="AA10" s="168"/>
      <c r="AB10" s="40">
        <v>9</v>
      </c>
      <c r="AC10" s="40">
        <v>9</v>
      </c>
      <c r="AD10" s="40">
        <v>9</v>
      </c>
      <c r="AE10" s="19">
        <v>4</v>
      </c>
      <c r="AF10" s="19">
        <v>2</v>
      </c>
      <c r="AG10" s="36"/>
      <c r="AH10" s="4"/>
      <c r="AI10" s="4"/>
      <c r="AJ10" s="36" t="s">
        <v>190</v>
      </c>
      <c r="AK10" s="8" t="s">
        <v>36</v>
      </c>
      <c r="AL10" s="1" t="s">
        <v>2149</v>
      </c>
    </row>
    <row r="11" spans="1:38" s="52" customFormat="1" ht="75" x14ac:dyDescent="0.2">
      <c r="A11" s="183">
        <v>3</v>
      </c>
      <c r="B11" s="141"/>
      <c r="C11" s="141"/>
      <c r="D11" s="141"/>
      <c r="E11" s="141"/>
      <c r="F11" s="141" t="s">
        <v>238</v>
      </c>
      <c r="G11" s="18" t="s">
        <v>463</v>
      </c>
      <c r="H11" s="18" t="s">
        <v>464</v>
      </c>
      <c r="I11" s="18" t="s">
        <v>465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40"/>
      <c r="U11" s="40" t="s">
        <v>667</v>
      </c>
      <c r="V11" s="169"/>
      <c r="W11" s="169"/>
      <c r="X11" s="169"/>
      <c r="Y11" s="169"/>
      <c r="Z11" s="169"/>
      <c r="AA11" s="169"/>
      <c r="AB11" s="40">
        <v>9</v>
      </c>
      <c r="AC11" s="40">
        <v>9</v>
      </c>
      <c r="AD11" s="40">
        <v>9</v>
      </c>
      <c r="AE11" s="40"/>
      <c r="AF11" s="40"/>
      <c r="AG11" s="40"/>
      <c r="AH11" s="40"/>
      <c r="AI11" s="40"/>
      <c r="AJ11" s="53" t="s">
        <v>190</v>
      </c>
      <c r="AK11" s="40" t="s">
        <v>173</v>
      </c>
      <c r="AL11" s="52" t="s">
        <v>173</v>
      </c>
    </row>
    <row r="12" spans="1:38" s="52" customFormat="1" ht="56.25" x14ac:dyDescent="0.2">
      <c r="A12" s="183"/>
      <c r="B12" s="141"/>
      <c r="C12" s="141"/>
      <c r="D12" s="141"/>
      <c r="E12" s="141"/>
      <c r="F12" s="141" t="s">
        <v>451</v>
      </c>
      <c r="G12" s="130" t="s">
        <v>452</v>
      </c>
      <c r="H12" s="130" t="s">
        <v>453</v>
      </c>
      <c r="I12" s="130" t="s">
        <v>454</v>
      </c>
      <c r="J12" s="164">
        <v>30</v>
      </c>
      <c r="K12" s="165" t="s">
        <v>172</v>
      </c>
      <c r="L12" s="164">
        <v>30</v>
      </c>
      <c r="M12" s="165"/>
      <c r="N12" s="164">
        <v>30</v>
      </c>
      <c r="O12" s="164">
        <v>30</v>
      </c>
      <c r="P12" s="164">
        <v>30</v>
      </c>
      <c r="Q12" s="164">
        <v>30</v>
      </c>
      <c r="R12" s="164">
        <v>30</v>
      </c>
      <c r="S12" s="164">
        <v>30</v>
      </c>
      <c r="T12" s="40"/>
      <c r="U12" s="40"/>
      <c r="V12" s="169"/>
      <c r="W12" s="169"/>
      <c r="X12" s="169"/>
      <c r="Y12" s="169"/>
      <c r="Z12" s="169"/>
      <c r="AA12" s="169"/>
      <c r="AB12" s="40">
        <v>9</v>
      </c>
      <c r="AC12" s="40">
        <v>9</v>
      </c>
      <c r="AD12" s="40">
        <v>9</v>
      </c>
      <c r="AE12" s="40"/>
      <c r="AF12" s="40"/>
      <c r="AG12" s="40"/>
      <c r="AH12" s="40"/>
      <c r="AI12" s="40"/>
      <c r="AJ12" s="53" t="s">
        <v>190</v>
      </c>
      <c r="AK12" s="40" t="s">
        <v>173</v>
      </c>
    </row>
    <row r="13" spans="1:38" s="52" customFormat="1" ht="56.25" x14ac:dyDescent="0.2">
      <c r="A13" s="183"/>
      <c r="B13" s="141"/>
      <c r="C13" s="141"/>
      <c r="D13" s="141"/>
      <c r="E13" s="141"/>
      <c r="F13" s="141" t="s">
        <v>455</v>
      </c>
      <c r="G13" s="130" t="s">
        <v>456</v>
      </c>
      <c r="H13" s="130" t="s">
        <v>457</v>
      </c>
      <c r="I13" s="130" t="s">
        <v>458</v>
      </c>
      <c r="J13" s="164">
        <v>55</v>
      </c>
      <c r="K13" s="165" t="s">
        <v>172</v>
      </c>
      <c r="L13" s="164">
        <v>55</v>
      </c>
      <c r="M13" s="165"/>
      <c r="N13" s="164">
        <v>55</v>
      </c>
      <c r="O13" s="164">
        <v>55</v>
      </c>
      <c r="P13" s="164">
        <v>55</v>
      </c>
      <c r="Q13" s="164">
        <v>55</v>
      </c>
      <c r="R13" s="164">
        <v>55</v>
      </c>
      <c r="S13" s="164">
        <v>55</v>
      </c>
      <c r="T13" s="40"/>
      <c r="U13" s="40"/>
      <c r="V13" s="169"/>
      <c r="W13" s="169"/>
      <c r="X13" s="169"/>
      <c r="Y13" s="169"/>
      <c r="Z13" s="169"/>
      <c r="AA13" s="169"/>
      <c r="AB13" s="40">
        <v>9</v>
      </c>
      <c r="AC13" s="40">
        <v>9</v>
      </c>
      <c r="AD13" s="40">
        <v>9</v>
      </c>
      <c r="AE13" s="40"/>
      <c r="AF13" s="40"/>
      <c r="AG13" s="40"/>
      <c r="AH13" s="40"/>
      <c r="AI13" s="40"/>
      <c r="AJ13" s="53" t="s">
        <v>190</v>
      </c>
      <c r="AK13" s="40" t="s">
        <v>173</v>
      </c>
    </row>
    <row r="14" spans="1:38" s="52" customFormat="1" ht="56.25" x14ac:dyDescent="0.2">
      <c r="A14" s="183"/>
      <c r="B14" s="141"/>
      <c r="C14" s="141"/>
      <c r="D14" s="141"/>
      <c r="E14" s="141"/>
      <c r="F14" s="141" t="s">
        <v>613</v>
      </c>
      <c r="G14" s="130" t="s">
        <v>459</v>
      </c>
      <c r="H14" s="130" t="s">
        <v>460</v>
      </c>
      <c r="I14" s="130" t="s">
        <v>461</v>
      </c>
      <c r="J14" s="164">
        <v>35</v>
      </c>
      <c r="K14" s="165" t="s">
        <v>172</v>
      </c>
      <c r="L14" s="164">
        <v>35</v>
      </c>
      <c r="M14" s="165"/>
      <c r="N14" s="164">
        <v>35</v>
      </c>
      <c r="O14" s="164">
        <v>35</v>
      </c>
      <c r="P14" s="164">
        <v>35</v>
      </c>
      <c r="Q14" s="164">
        <v>35</v>
      </c>
      <c r="R14" s="164">
        <v>35</v>
      </c>
      <c r="S14" s="164">
        <v>35</v>
      </c>
      <c r="T14" s="40"/>
      <c r="U14" s="40"/>
      <c r="V14" s="169"/>
      <c r="W14" s="169"/>
      <c r="X14" s="169"/>
      <c r="Y14" s="169"/>
      <c r="Z14" s="169"/>
      <c r="AA14" s="169"/>
      <c r="AB14" s="40">
        <v>9</v>
      </c>
      <c r="AC14" s="40">
        <v>9</v>
      </c>
      <c r="AD14" s="40">
        <v>9</v>
      </c>
      <c r="AE14" s="40"/>
      <c r="AF14" s="40"/>
      <c r="AG14" s="40"/>
      <c r="AH14" s="40"/>
      <c r="AI14" s="40"/>
      <c r="AJ14" s="53" t="s">
        <v>190</v>
      </c>
      <c r="AK14" s="40" t="s">
        <v>173</v>
      </c>
    </row>
    <row r="15" spans="1:38" s="52" customFormat="1" ht="56.25" x14ac:dyDescent="0.2">
      <c r="A15" s="183"/>
      <c r="B15" s="141"/>
      <c r="C15" s="141"/>
      <c r="D15" s="141"/>
      <c r="E15" s="141"/>
      <c r="F15" s="141" t="s">
        <v>462</v>
      </c>
      <c r="G15" s="130" t="s">
        <v>612</v>
      </c>
      <c r="H15" s="156">
        <v>62.21</v>
      </c>
      <c r="I15" s="156">
        <v>59.27</v>
      </c>
      <c r="J15" s="164">
        <v>70</v>
      </c>
      <c r="K15" s="165" t="s">
        <v>172</v>
      </c>
      <c r="L15" s="164">
        <v>70</v>
      </c>
      <c r="M15" s="165"/>
      <c r="N15" s="164">
        <v>70</v>
      </c>
      <c r="O15" s="164">
        <v>70</v>
      </c>
      <c r="P15" s="164">
        <v>70</v>
      </c>
      <c r="Q15" s="164">
        <v>70</v>
      </c>
      <c r="R15" s="164">
        <v>70</v>
      </c>
      <c r="S15" s="164">
        <v>70</v>
      </c>
      <c r="T15" s="40"/>
      <c r="U15" s="40"/>
      <c r="V15" s="169"/>
      <c r="W15" s="169"/>
      <c r="X15" s="169"/>
      <c r="Y15" s="169"/>
      <c r="Z15" s="169"/>
      <c r="AA15" s="169"/>
      <c r="AB15" s="40">
        <v>9</v>
      </c>
      <c r="AC15" s="40">
        <v>9</v>
      </c>
      <c r="AD15" s="40">
        <v>9</v>
      </c>
      <c r="AE15" s="40"/>
      <c r="AF15" s="40"/>
      <c r="AG15" s="40"/>
      <c r="AH15" s="40"/>
      <c r="AI15" s="40"/>
      <c r="AJ15" s="53" t="s">
        <v>190</v>
      </c>
      <c r="AK15" s="40" t="s">
        <v>173</v>
      </c>
    </row>
    <row r="16" spans="1:38" ht="112.5" x14ac:dyDescent="0.2">
      <c r="A16" s="183">
        <v>3</v>
      </c>
      <c r="B16" s="141"/>
      <c r="C16" s="141"/>
      <c r="D16" s="141" t="s">
        <v>650</v>
      </c>
      <c r="E16" s="141"/>
      <c r="F16" s="141" t="s">
        <v>442</v>
      </c>
      <c r="G16" s="4" t="s">
        <v>82</v>
      </c>
      <c r="H16" s="4" t="s">
        <v>443</v>
      </c>
      <c r="I16" s="4" t="s">
        <v>444</v>
      </c>
      <c r="J16" s="19" t="s">
        <v>90</v>
      </c>
      <c r="K16" s="19">
        <v>6</v>
      </c>
      <c r="L16" s="19" t="s">
        <v>261</v>
      </c>
      <c r="M16" s="4"/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0" t="s">
        <v>222</v>
      </c>
      <c r="U16" s="40" t="s">
        <v>668</v>
      </c>
      <c r="V16" s="168"/>
      <c r="W16" s="168"/>
      <c r="X16" s="168"/>
      <c r="Y16" s="168"/>
      <c r="Z16" s="168"/>
      <c r="AA16" s="168"/>
      <c r="AB16" s="40">
        <v>9</v>
      </c>
      <c r="AC16" s="4"/>
      <c r="AD16" s="4"/>
      <c r="AE16" s="40">
        <v>4</v>
      </c>
      <c r="AF16" s="4"/>
      <c r="AG16" s="4"/>
      <c r="AH16" s="4"/>
      <c r="AI16" s="4"/>
      <c r="AJ16" s="4" t="s">
        <v>91</v>
      </c>
      <c r="AK16" s="166" t="s">
        <v>27</v>
      </c>
      <c r="AL16" s="1" t="s">
        <v>1286</v>
      </c>
    </row>
    <row r="17" spans="1:38" ht="93.75" x14ac:dyDescent="0.2">
      <c r="A17" s="183">
        <v>3</v>
      </c>
      <c r="B17" s="141"/>
      <c r="C17" s="141"/>
      <c r="D17" s="141"/>
      <c r="E17" s="141"/>
      <c r="F17" s="141" t="s">
        <v>445</v>
      </c>
      <c r="G17" s="4" t="s">
        <v>261</v>
      </c>
      <c r="H17" s="4" t="s">
        <v>444</v>
      </c>
      <c r="I17" s="4" t="s">
        <v>444</v>
      </c>
      <c r="J17" s="4" t="s">
        <v>90</v>
      </c>
      <c r="K17" s="4">
        <v>6</v>
      </c>
      <c r="L17" s="4"/>
      <c r="M17" s="4"/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0"/>
      <c r="U17" s="40" t="s">
        <v>669</v>
      </c>
      <c r="V17" s="168"/>
      <c r="W17" s="168"/>
      <c r="X17" s="168"/>
      <c r="Y17" s="168"/>
      <c r="Z17" s="168"/>
      <c r="AA17" s="168"/>
      <c r="AB17" s="40"/>
      <c r="AC17" s="4"/>
      <c r="AD17" s="4"/>
      <c r="AE17" s="40"/>
      <c r="AF17" s="4"/>
      <c r="AG17" s="4"/>
      <c r="AH17" s="4"/>
      <c r="AI17" s="4"/>
      <c r="AJ17" s="4" t="s">
        <v>91</v>
      </c>
      <c r="AK17" s="166"/>
      <c r="AL17" s="1" t="s">
        <v>1286</v>
      </c>
    </row>
    <row r="18" spans="1:38" ht="56.25" x14ac:dyDescent="0.2">
      <c r="A18" s="183">
        <v>3</v>
      </c>
      <c r="B18" s="141"/>
      <c r="C18" s="141"/>
      <c r="D18" s="141"/>
      <c r="E18" s="141"/>
      <c r="F18" s="141" t="s">
        <v>446</v>
      </c>
      <c r="G18" s="4" t="s">
        <v>109</v>
      </c>
      <c r="H18" s="4" t="s">
        <v>110</v>
      </c>
      <c r="I18" s="4" t="s">
        <v>111</v>
      </c>
      <c r="J18" s="4" t="s">
        <v>90</v>
      </c>
      <c r="K18" s="4" t="s">
        <v>112</v>
      </c>
      <c r="L18" s="4" t="s">
        <v>112</v>
      </c>
      <c r="M18" s="4"/>
      <c r="N18" s="4">
        <v>1</v>
      </c>
      <c r="O18" s="4">
        <v>3</v>
      </c>
      <c r="P18" s="4">
        <v>3</v>
      </c>
      <c r="Q18" s="4">
        <v>2</v>
      </c>
      <c r="R18" s="4">
        <v>3</v>
      </c>
      <c r="S18" s="4">
        <v>1</v>
      </c>
      <c r="T18" s="40"/>
      <c r="U18" s="40" t="s">
        <v>670</v>
      </c>
      <c r="V18" s="168"/>
      <c r="W18" s="168"/>
      <c r="X18" s="168"/>
      <c r="Y18" s="168"/>
      <c r="Z18" s="168"/>
      <c r="AA18" s="168"/>
      <c r="AB18" s="4"/>
      <c r="AC18" s="40">
        <v>9</v>
      </c>
      <c r="AD18" s="40">
        <v>9</v>
      </c>
      <c r="AE18" s="4">
        <v>4</v>
      </c>
      <c r="AF18" s="4">
        <v>2</v>
      </c>
      <c r="AG18" s="4"/>
      <c r="AH18" s="4"/>
      <c r="AI18" s="4"/>
      <c r="AJ18" s="4" t="s">
        <v>91</v>
      </c>
      <c r="AK18" s="166"/>
      <c r="AL18" s="1" t="s">
        <v>1286</v>
      </c>
    </row>
    <row r="19" spans="1:38" ht="112.5" x14ac:dyDescent="0.2">
      <c r="A19" s="183">
        <v>3</v>
      </c>
      <c r="B19" s="141"/>
      <c r="C19" s="141"/>
      <c r="D19" s="141"/>
      <c r="E19" s="141"/>
      <c r="F19" s="141" t="s">
        <v>447</v>
      </c>
      <c r="G19" s="23" t="s">
        <v>82</v>
      </c>
      <c r="H19" s="23" t="s">
        <v>82</v>
      </c>
      <c r="I19" s="24" t="s">
        <v>82</v>
      </c>
      <c r="J19" s="4"/>
      <c r="K19" s="19" t="s">
        <v>269</v>
      </c>
      <c r="L19" s="19" t="s">
        <v>269</v>
      </c>
      <c r="M19" s="19" t="s">
        <v>269</v>
      </c>
      <c r="N19" s="4"/>
      <c r="O19" s="4"/>
      <c r="P19" s="4"/>
      <c r="Q19" s="4"/>
      <c r="R19" s="4"/>
      <c r="S19" s="4"/>
      <c r="T19" s="40"/>
      <c r="U19" s="40" t="s">
        <v>671</v>
      </c>
      <c r="V19" s="168"/>
      <c r="W19" s="168"/>
      <c r="X19" s="168"/>
      <c r="Y19" s="168"/>
      <c r="Z19" s="168"/>
      <c r="AA19" s="168"/>
      <c r="AB19" s="4"/>
      <c r="AC19" s="4"/>
      <c r="AD19" s="4"/>
      <c r="AE19" s="4">
        <v>4</v>
      </c>
      <c r="AF19" s="4">
        <v>2</v>
      </c>
      <c r="AG19" s="4"/>
      <c r="AH19" s="4"/>
      <c r="AI19" s="4"/>
      <c r="AJ19" s="4"/>
      <c r="AK19" s="166"/>
      <c r="AL19" s="1" t="s">
        <v>1286</v>
      </c>
    </row>
    <row r="20" spans="1:38" s="22" customFormat="1" ht="56.25" x14ac:dyDescent="0.2">
      <c r="A20" s="183">
        <v>3</v>
      </c>
      <c r="B20" s="141"/>
      <c r="C20" s="141"/>
      <c r="D20" s="141"/>
      <c r="E20" s="141"/>
      <c r="F20" s="141" t="s">
        <v>388</v>
      </c>
      <c r="G20" s="23"/>
      <c r="H20" s="23"/>
      <c r="I20" s="23"/>
      <c r="J20" s="23">
        <v>2</v>
      </c>
      <c r="K20" s="23">
        <v>2</v>
      </c>
      <c r="L20" s="23"/>
      <c r="M20" s="23"/>
      <c r="N20" s="3"/>
      <c r="O20" s="3"/>
      <c r="P20" s="3">
        <v>1</v>
      </c>
      <c r="Q20" s="3"/>
      <c r="R20" s="3"/>
      <c r="S20" s="3">
        <v>1</v>
      </c>
      <c r="T20" s="3"/>
      <c r="U20" s="3" t="s">
        <v>672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>
        <v>1</v>
      </c>
      <c r="AH20" s="3"/>
      <c r="AI20" s="3"/>
      <c r="AJ20" s="3"/>
      <c r="AK20" s="3"/>
      <c r="AL20" s="1" t="s">
        <v>1286</v>
      </c>
    </row>
    <row r="21" spans="1:38" ht="56.25" x14ac:dyDescent="0.2">
      <c r="A21" s="183">
        <v>3</v>
      </c>
      <c r="B21" s="141"/>
      <c r="C21" s="141"/>
      <c r="D21" s="141"/>
      <c r="E21" s="141"/>
      <c r="F21" s="141" t="s">
        <v>448</v>
      </c>
      <c r="G21" s="23" t="s">
        <v>82</v>
      </c>
      <c r="H21" s="23" t="s">
        <v>82</v>
      </c>
      <c r="I21" s="24" t="s">
        <v>82</v>
      </c>
      <c r="J21" s="4"/>
      <c r="K21" s="25" t="s">
        <v>387</v>
      </c>
      <c r="L21" s="19" t="s">
        <v>387</v>
      </c>
      <c r="M21" s="19" t="s">
        <v>387</v>
      </c>
      <c r="N21" s="4"/>
      <c r="O21" s="4"/>
      <c r="P21" s="4"/>
      <c r="Q21" s="4"/>
      <c r="R21" s="4"/>
      <c r="S21" s="4"/>
      <c r="T21" s="47" t="s">
        <v>673</v>
      </c>
      <c r="U21" s="40" t="s">
        <v>662</v>
      </c>
      <c r="V21" s="168"/>
      <c r="W21" s="168"/>
      <c r="X21" s="168"/>
      <c r="Y21" s="168"/>
      <c r="Z21" s="168"/>
      <c r="AA21" s="168"/>
      <c r="AB21" s="23"/>
      <c r="AC21" s="23"/>
      <c r="AD21" s="23"/>
      <c r="AE21" s="23">
        <v>4</v>
      </c>
      <c r="AF21" s="23">
        <v>2</v>
      </c>
      <c r="AG21" s="4"/>
      <c r="AH21" s="4"/>
      <c r="AI21" s="4" t="s">
        <v>91</v>
      </c>
      <c r="AJ21" s="4"/>
      <c r="AK21" s="9"/>
      <c r="AL21" s="1" t="s">
        <v>1286</v>
      </c>
    </row>
    <row r="22" spans="1:38" ht="56.25" x14ac:dyDescent="0.2">
      <c r="A22" s="183">
        <v>3</v>
      </c>
      <c r="B22" s="141"/>
      <c r="C22" s="141"/>
      <c r="D22" s="141" t="s">
        <v>651</v>
      </c>
      <c r="E22" s="141"/>
      <c r="F22" s="141" t="s">
        <v>386</v>
      </c>
      <c r="G22" s="4">
        <v>77.430000000000007</v>
      </c>
      <c r="H22" s="4">
        <v>95.34</v>
      </c>
      <c r="I22" s="4">
        <v>92.31</v>
      </c>
      <c r="J22" s="4" t="s">
        <v>148</v>
      </c>
      <c r="K22" s="4" t="s">
        <v>124</v>
      </c>
      <c r="L22" s="4">
        <v>13</v>
      </c>
      <c r="M22" s="4">
        <v>1</v>
      </c>
      <c r="N22" s="4">
        <v>2</v>
      </c>
      <c r="O22" s="4">
        <v>2</v>
      </c>
      <c r="P22" s="4">
        <v>2</v>
      </c>
      <c r="Q22" s="4">
        <v>2</v>
      </c>
      <c r="R22" s="4">
        <v>2</v>
      </c>
      <c r="S22" s="4">
        <v>2</v>
      </c>
      <c r="T22" s="47" t="s">
        <v>674</v>
      </c>
      <c r="U22" s="40" t="s">
        <v>663</v>
      </c>
      <c r="V22" s="168"/>
      <c r="W22" s="168"/>
      <c r="X22" s="168"/>
      <c r="Y22" s="168"/>
      <c r="Z22" s="168"/>
      <c r="AA22" s="168"/>
      <c r="AB22" s="4"/>
      <c r="AC22" s="40">
        <v>9</v>
      </c>
      <c r="AD22" s="40">
        <v>9</v>
      </c>
      <c r="AE22" s="4">
        <v>4</v>
      </c>
      <c r="AF22" s="4">
        <v>2</v>
      </c>
      <c r="AG22" s="4"/>
      <c r="AH22" s="4"/>
      <c r="AI22" s="4"/>
      <c r="AJ22" s="4" t="s">
        <v>125</v>
      </c>
      <c r="AK22" s="9" t="s">
        <v>34</v>
      </c>
      <c r="AL22" s="1" t="s">
        <v>2150</v>
      </c>
    </row>
    <row r="23" spans="1:38" s="22" customFormat="1" ht="93.75" x14ac:dyDescent="0.2">
      <c r="A23" s="183">
        <v>3</v>
      </c>
      <c r="B23" s="8" t="s">
        <v>24</v>
      </c>
      <c r="C23" s="8" t="s">
        <v>22</v>
      </c>
      <c r="D23" s="8" t="s">
        <v>653</v>
      </c>
      <c r="E23" s="8" t="s">
        <v>254</v>
      </c>
      <c r="F23" s="8" t="s">
        <v>239</v>
      </c>
      <c r="G23" s="23" t="s">
        <v>82</v>
      </c>
      <c r="H23" s="23" t="s">
        <v>82</v>
      </c>
      <c r="I23" s="24" t="s">
        <v>82</v>
      </c>
      <c r="J23" s="25" t="s">
        <v>90</v>
      </c>
      <c r="K23" s="25">
        <v>7</v>
      </c>
      <c r="L23" s="25">
        <v>7</v>
      </c>
      <c r="M23" s="25">
        <v>1</v>
      </c>
      <c r="N23" s="25">
        <v>1</v>
      </c>
      <c r="O23" s="25">
        <v>1</v>
      </c>
      <c r="P23" s="25">
        <v>1</v>
      </c>
      <c r="Q23" s="25">
        <v>1</v>
      </c>
      <c r="R23" s="25">
        <v>1</v>
      </c>
      <c r="S23" s="25">
        <v>1</v>
      </c>
      <c r="T23" s="3" t="s">
        <v>223</v>
      </c>
      <c r="U23" s="3" t="s">
        <v>193</v>
      </c>
      <c r="V23" s="60"/>
      <c r="W23" s="60"/>
      <c r="X23" s="60"/>
      <c r="Y23" s="60"/>
      <c r="Z23" s="60"/>
      <c r="AA23" s="60"/>
      <c r="AB23" s="23"/>
      <c r="AC23" s="23"/>
      <c r="AD23" s="23"/>
      <c r="AE23" s="23">
        <v>4</v>
      </c>
      <c r="AF23" s="23">
        <v>2</v>
      </c>
      <c r="AG23" s="23"/>
      <c r="AH23" s="23"/>
      <c r="AI23" s="23" t="s">
        <v>81</v>
      </c>
      <c r="AJ23" s="23"/>
      <c r="AK23" s="23" t="s">
        <v>33</v>
      </c>
      <c r="AL23" s="22" t="s">
        <v>2004</v>
      </c>
    </row>
    <row r="24" spans="1:38" s="22" customFormat="1" ht="56.25" x14ac:dyDescent="0.2">
      <c r="A24" s="183">
        <v>3</v>
      </c>
      <c r="B24" s="8"/>
      <c r="C24" s="8"/>
      <c r="D24" s="8"/>
      <c r="E24" s="8"/>
      <c r="F24" s="8" t="s">
        <v>240</v>
      </c>
      <c r="G24" s="23" t="s">
        <v>82</v>
      </c>
      <c r="H24" s="23" t="s">
        <v>82</v>
      </c>
      <c r="I24" s="24" t="s">
        <v>82</v>
      </c>
      <c r="J24" s="25" t="s">
        <v>90</v>
      </c>
      <c r="K24" s="25">
        <v>7</v>
      </c>
      <c r="L24" s="25">
        <v>7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5">
        <v>1</v>
      </c>
      <c r="T24" s="3"/>
      <c r="U24" s="3" t="s">
        <v>194</v>
      </c>
      <c r="V24" s="60"/>
      <c r="W24" s="60"/>
      <c r="X24" s="60"/>
      <c r="Y24" s="60"/>
      <c r="Z24" s="60"/>
      <c r="AA24" s="60"/>
      <c r="AB24" s="23"/>
      <c r="AC24" s="23"/>
      <c r="AD24" s="23"/>
      <c r="AE24" s="23">
        <v>4</v>
      </c>
      <c r="AF24" s="23">
        <v>2</v>
      </c>
      <c r="AG24" s="23"/>
      <c r="AH24" s="23"/>
      <c r="AI24" s="23" t="s">
        <v>81</v>
      </c>
      <c r="AJ24" s="23"/>
      <c r="AK24" s="23"/>
      <c r="AL24" s="22" t="s">
        <v>2004</v>
      </c>
    </row>
    <row r="25" spans="1:38" s="22" customFormat="1" ht="56.25" x14ac:dyDescent="0.2">
      <c r="A25" s="183">
        <v>3</v>
      </c>
      <c r="B25" s="8"/>
      <c r="C25" s="8"/>
      <c r="D25" s="8"/>
      <c r="E25" s="8"/>
      <c r="F25" s="8" t="s">
        <v>621</v>
      </c>
      <c r="G25" s="23" t="s">
        <v>82</v>
      </c>
      <c r="H25" s="23" t="s">
        <v>82</v>
      </c>
      <c r="I25" s="24" t="s">
        <v>82</v>
      </c>
      <c r="J25" s="25" t="s">
        <v>90</v>
      </c>
      <c r="K25" s="25">
        <v>7</v>
      </c>
      <c r="L25" s="25">
        <v>7</v>
      </c>
      <c r="M25" s="25">
        <v>1</v>
      </c>
      <c r="N25" s="25">
        <v>1</v>
      </c>
      <c r="O25" s="25">
        <v>1</v>
      </c>
      <c r="P25" s="25">
        <v>1</v>
      </c>
      <c r="Q25" s="25">
        <v>1</v>
      </c>
      <c r="R25" s="25">
        <v>1</v>
      </c>
      <c r="S25" s="25">
        <v>1</v>
      </c>
      <c r="T25" s="3" t="s">
        <v>224</v>
      </c>
      <c r="U25" s="3" t="s">
        <v>622</v>
      </c>
      <c r="V25" s="60"/>
      <c r="W25" s="60"/>
      <c r="X25" s="60"/>
      <c r="Y25" s="60"/>
      <c r="Z25" s="60"/>
      <c r="AA25" s="60"/>
      <c r="AB25" s="23"/>
      <c r="AC25" s="23"/>
      <c r="AD25" s="23"/>
      <c r="AE25" s="23">
        <v>4</v>
      </c>
      <c r="AF25" s="23">
        <v>2</v>
      </c>
      <c r="AG25" s="23"/>
      <c r="AH25" s="23"/>
      <c r="AI25" s="23" t="s">
        <v>81</v>
      </c>
      <c r="AJ25" s="23"/>
      <c r="AK25" s="23"/>
      <c r="AL25" s="22" t="s">
        <v>2004</v>
      </c>
    </row>
    <row r="26" spans="1:38" s="22" customFormat="1" ht="37.5" x14ac:dyDescent="0.2">
      <c r="A26" s="183">
        <v>3</v>
      </c>
      <c r="B26" s="8"/>
      <c r="C26" s="8"/>
      <c r="D26" s="8"/>
      <c r="E26" s="8"/>
      <c r="F26" s="8" t="s">
        <v>652</v>
      </c>
      <c r="G26" s="23" t="s">
        <v>82</v>
      </c>
      <c r="H26" s="23" t="s">
        <v>82</v>
      </c>
      <c r="I26" s="24" t="s">
        <v>82</v>
      </c>
      <c r="J26" s="25" t="s">
        <v>90</v>
      </c>
      <c r="K26" s="25">
        <v>7</v>
      </c>
      <c r="L26" s="25">
        <v>7</v>
      </c>
      <c r="M26" s="25">
        <v>1</v>
      </c>
      <c r="N26" s="25">
        <v>1</v>
      </c>
      <c r="O26" s="25">
        <v>1</v>
      </c>
      <c r="P26" s="25">
        <v>1</v>
      </c>
      <c r="Q26" s="25">
        <v>1</v>
      </c>
      <c r="R26" s="25">
        <v>1</v>
      </c>
      <c r="S26" s="25">
        <v>1</v>
      </c>
      <c r="T26" s="3"/>
      <c r="U26" s="3" t="s">
        <v>195</v>
      </c>
      <c r="V26" s="60"/>
      <c r="W26" s="60"/>
      <c r="X26" s="60"/>
      <c r="Y26" s="60"/>
      <c r="Z26" s="60"/>
      <c r="AA26" s="60"/>
      <c r="AB26" s="23"/>
      <c r="AC26" s="23"/>
      <c r="AD26" s="23"/>
      <c r="AE26" s="23">
        <v>4</v>
      </c>
      <c r="AF26" s="23">
        <v>2</v>
      </c>
      <c r="AG26" s="23"/>
      <c r="AH26" s="23"/>
      <c r="AI26" s="23" t="s">
        <v>81</v>
      </c>
      <c r="AJ26" s="23"/>
      <c r="AK26" s="23"/>
      <c r="AL26" s="22" t="s">
        <v>2004</v>
      </c>
    </row>
    <row r="27" spans="1:38" s="22" customFormat="1" ht="56.25" x14ac:dyDescent="0.2">
      <c r="A27" s="183">
        <v>3</v>
      </c>
      <c r="B27" s="8"/>
      <c r="C27" s="8"/>
      <c r="D27" s="8" t="s">
        <v>650</v>
      </c>
      <c r="E27" s="8"/>
      <c r="F27" s="8" t="s">
        <v>449</v>
      </c>
      <c r="G27" s="23" t="s">
        <v>82</v>
      </c>
      <c r="H27" s="23" t="s">
        <v>82</v>
      </c>
      <c r="I27" s="23" t="s">
        <v>82</v>
      </c>
      <c r="J27" s="23">
        <v>100</v>
      </c>
      <c r="K27" s="23">
        <v>378</v>
      </c>
      <c r="L27" s="23">
        <v>378</v>
      </c>
      <c r="M27" s="23"/>
      <c r="N27" s="30" t="s">
        <v>450</v>
      </c>
      <c r="O27" s="30" t="s">
        <v>97</v>
      </c>
      <c r="P27" s="30" t="s">
        <v>93</v>
      </c>
      <c r="Q27" s="30" t="s">
        <v>94</v>
      </c>
      <c r="R27" s="30" t="s">
        <v>95</v>
      </c>
      <c r="S27" s="30" t="s">
        <v>96</v>
      </c>
      <c r="T27" s="40" t="s">
        <v>225</v>
      </c>
      <c r="U27" s="40" t="s">
        <v>611</v>
      </c>
      <c r="V27" s="168"/>
      <c r="W27" s="168"/>
      <c r="X27" s="168"/>
      <c r="Y27" s="168"/>
      <c r="Z27" s="168"/>
      <c r="AA27" s="168"/>
      <c r="AB27" s="23"/>
      <c r="AC27" s="23"/>
      <c r="AD27" s="23"/>
      <c r="AE27" s="23"/>
      <c r="AF27" s="23"/>
      <c r="AG27" s="3"/>
      <c r="AH27" s="3"/>
      <c r="AI27" s="23"/>
      <c r="AJ27" s="23" t="s">
        <v>91</v>
      </c>
      <c r="AK27" s="3" t="s">
        <v>650</v>
      </c>
      <c r="AL27" s="22" t="s">
        <v>1286</v>
      </c>
    </row>
    <row r="28" spans="1:38" s="22" customFormat="1" ht="131.25" x14ac:dyDescent="0.2">
      <c r="A28" s="183">
        <v>3</v>
      </c>
      <c r="B28" s="166" t="s">
        <v>25</v>
      </c>
      <c r="C28" s="166" t="s">
        <v>23</v>
      </c>
      <c r="D28" s="166" t="s">
        <v>654</v>
      </c>
      <c r="E28" s="166" t="s">
        <v>255</v>
      </c>
      <c r="F28" s="166" t="s">
        <v>242</v>
      </c>
      <c r="G28" s="23" t="s">
        <v>82</v>
      </c>
      <c r="H28" s="23" t="s">
        <v>82</v>
      </c>
      <c r="I28" s="23">
        <v>2</v>
      </c>
      <c r="J28" s="25" t="s">
        <v>90</v>
      </c>
      <c r="K28" s="25">
        <v>6</v>
      </c>
      <c r="L28" s="25">
        <v>6</v>
      </c>
      <c r="M28" s="25"/>
      <c r="N28" s="25">
        <v>1</v>
      </c>
      <c r="O28" s="25">
        <v>1</v>
      </c>
      <c r="P28" s="25">
        <v>1</v>
      </c>
      <c r="Q28" s="25">
        <v>1</v>
      </c>
      <c r="R28" s="25">
        <v>1</v>
      </c>
      <c r="S28" s="25">
        <v>1</v>
      </c>
      <c r="T28" s="3" t="s">
        <v>645</v>
      </c>
      <c r="U28" s="3" t="s">
        <v>197</v>
      </c>
      <c r="V28" s="60"/>
      <c r="W28" s="60"/>
      <c r="X28" s="60"/>
      <c r="Y28" s="60"/>
      <c r="Z28" s="60"/>
      <c r="AA28" s="60"/>
      <c r="AB28" s="23"/>
      <c r="AC28" s="23">
        <v>9</v>
      </c>
      <c r="AD28" s="23">
        <v>9</v>
      </c>
      <c r="AE28" s="23"/>
      <c r="AF28" s="23">
        <v>2</v>
      </c>
      <c r="AG28" s="23"/>
      <c r="AH28" s="23"/>
      <c r="AI28" s="23" t="s">
        <v>81</v>
      </c>
      <c r="AJ28" s="23"/>
      <c r="AK28" s="20" t="s">
        <v>196</v>
      </c>
      <c r="AL28" s="22" t="s">
        <v>1995</v>
      </c>
    </row>
    <row r="29" spans="1:38" ht="72.75" customHeight="1" x14ac:dyDescent="0.2">
      <c r="A29" s="183">
        <v>3</v>
      </c>
      <c r="B29" s="166"/>
      <c r="C29" s="166"/>
      <c r="D29" s="166"/>
      <c r="E29" s="166"/>
      <c r="F29" s="166" t="s">
        <v>655</v>
      </c>
      <c r="G29" s="18" t="s">
        <v>82</v>
      </c>
      <c r="H29" s="18" t="s">
        <v>82</v>
      </c>
      <c r="I29" s="18" t="s">
        <v>82</v>
      </c>
      <c r="J29" s="25" t="s">
        <v>656</v>
      </c>
      <c r="K29" s="25" t="s">
        <v>657</v>
      </c>
      <c r="L29" s="25">
        <v>43</v>
      </c>
      <c r="M29" s="25"/>
      <c r="N29" s="25">
        <v>9</v>
      </c>
      <c r="O29" s="25">
        <v>15</v>
      </c>
      <c r="P29" s="25">
        <v>6</v>
      </c>
      <c r="Q29" s="25">
        <v>4</v>
      </c>
      <c r="R29" s="25">
        <v>6</v>
      </c>
      <c r="S29" s="25">
        <v>3</v>
      </c>
      <c r="T29" s="40"/>
      <c r="U29" s="40" t="s">
        <v>680</v>
      </c>
      <c r="V29" s="168"/>
      <c r="W29" s="168"/>
      <c r="X29" s="168"/>
      <c r="Y29" s="168"/>
      <c r="Z29" s="168"/>
      <c r="AA29" s="168"/>
      <c r="AB29" s="23"/>
      <c r="AC29" s="23">
        <v>9</v>
      </c>
      <c r="AD29" s="23">
        <v>9</v>
      </c>
      <c r="AE29" s="23"/>
      <c r="AF29" s="23">
        <v>2</v>
      </c>
      <c r="AG29" s="23"/>
      <c r="AH29" s="23"/>
      <c r="AI29" s="23" t="s">
        <v>81</v>
      </c>
      <c r="AJ29" s="23"/>
      <c r="AK29" s="50" t="s">
        <v>196</v>
      </c>
      <c r="AL29" s="22" t="s">
        <v>1995</v>
      </c>
    </row>
    <row r="30" spans="1:38" ht="72.75" customHeight="1" x14ac:dyDescent="0.2">
      <c r="A30" s="183">
        <v>3</v>
      </c>
      <c r="B30" s="166"/>
      <c r="C30" s="166"/>
      <c r="D30" s="166"/>
      <c r="E30" s="166"/>
      <c r="F30" s="166" t="s">
        <v>644</v>
      </c>
      <c r="G30" s="18" t="s">
        <v>82</v>
      </c>
      <c r="H30" s="18" t="s">
        <v>82</v>
      </c>
      <c r="I30" s="18" t="s">
        <v>82</v>
      </c>
      <c r="J30" s="25" t="s">
        <v>90</v>
      </c>
      <c r="K30" s="4">
        <v>1</v>
      </c>
      <c r="L30" s="4">
        <v>1</v>
      </c>
      <c r="M30" s="4">
        <v>1</v>
      </c>
      <c r="N30" s="4"/>
      <c r="O30" s="4"/>
      <c r="P30" s="4"/>
      <c r="Q30" s="4"/>
      <c r="R30" s="4"/>
      <c r="S30" s="4"/>
      <c r="T30" s="4"/>
      <c r="U30" s="158" t="s">
        <v>643</v>
      </c>
      <c r="V30" s="157"/>
      <c r="W30" s="157"/>
      <c r="X30" s="157"/>
      <c r="Y30" s="157"/>
      <c r="Z30" s="157"/>
      <c r="AA30" s="157"/>
      <c r="AB30" s="4"/>
      <c r="AC30" s="4"/>
      <c r="AD30" s="4"/>
      <c r="AE30" s="4"/>
      <c r="AF30" s="23">
        <v>2</v>
      </c>
      <c r="AG30" s="4"/>
      <c r="AH30" s="4"/>
      <c r="AI30" s="4"/>
      <c r="AJ30" s="4"/>
      <c r="AK30" s="20" t="s">
        <v>196</v>
      </c>
      <c r="AL30" s="22" t="s">
        <v>1995</v>
      </c>
    </row>
  </sheetData>
  <mergeCells count="42">
    <mergeCell ref="F3:F6"/>
    <mergeCell ref="D3:D6"/>
    <mergeCell ref="A3:A6"/>
    <mergeCell ref="B3:B6"/>
    <mergeCell ref="C3:C6"/>
    <mergeCell ref="E3:E6"/>
    <mergeCell ref="I5:I6"/>
    <mergeCell ref="J5:J6"/>
    <mergeCell ref="O4:O6"/>
    <mergeCell ref="P4:P6"/>
    <mergeCell ref="K5:K6"/>
    <mergeCell ref="M4:M6"/>
    <mergeCell ref="A1:K1"/>
    <mergeCell ref="A2:K2"/>
    <mergeCell ref="AI5:AI6"/>
    <mergeCell ref="T3:AA4"/>
    <mergeCell ref="T5:T6"/>
    <mergeCell ref="U5:U6"/>
    <mergeCell ref="V5:X5"/>
    <mergeCell ref="Y5:AA5"/>
    <mergeCell ref="AG3:AJ4"/>
    <mergeCell ref="J3:K4"/>
    <mergeCell ref="L4:L6"/>
    <mergeCell ref="N4:N6"/>
    <mergeCell ref="G3:I4"/>
    <mergeCell ref="G5:G6"/>
    <mergeCell ref="AF5:AF6"/>
    <mergeCell ref="H5:H6"/>
    <mergeCell ref="AL3:AL6"/>
    <mergeCell ref="AK3:AK6"/>
    <mergeCell ref="L3:S3"/>
    <mergeCell ref="AJ5:AJ6"/>
    <mergeCell ref="AG5:AG6"/>
    <mergeCell ref="AH5:AH6"/>
    <mergeCell ref="Q4:Q6"/>
    <mergeCell ref="R4:R6"/>
    <mergeCell ref="S4:S6"/>
    <mergeCell ref="AB3:AF4"/>
    <mergeCell ref="AB5:AB6"/>
    <mergeCell ref="AC5:AC6"/>
    <mergeCell ref="AD5:AD6"/>
    <mergeCell ref="AE5:AE6"/>
  </mergeCells>
  <pageMargins left="0.23622047244094491" right="0.23622047244094491" top="0.35433070866141736" bottom="0.35433070866141736" header="0" footer="0.19685039370078741"/>
  <pageSetup paperSize="9" scale="75" firstPageNumber="180" orientation="landscape" useFirstPageNumber="1" r:id="rId1"/>
  <headerFooter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BreakPreview" zoomScale="93" zoomScaleNormal="150" zoomScaleSheetLayoutView="93" workbookViewId="0">
      <selection activeCell="B9" sqref="B9"/>
    </sheetView>
  </sheetViews>
  <sheetFormatPr defaultColWidth="9" defaultRowHeight="14.25" x14ac:dyDescent="0.2"/>
  <cols>
    <col min="1" max="4" width="10.375" style="14" customWidth="1"/>
    <col min="5" max="5" width="12.375" style="14" customWidth="1"/>
    <col min="6" max="6" width="9.75" style="14" customWidth="1"/>
    <col min="7" max="7" width="8.875" style="14" customWidth="1"/>
    <col min="8" max="8" width="15" style="14" customWidth="1"/>
    <col min="9" max="10" width="7.375" style="14" customWidth="1"/>
    <col min="11" max="11" width="12.375" style="14" customWidth="1"/>
    <col min="12" max="12" width="8.375" style="14" customWidth="1"/>
    <col min="13" max="13" width="9.625" style="14" customWidth="1"/>
    <col min="14" max="14" width="8.875" style="14" customWidth="1"/>
    <col min="15" max="15" width="8.25" style="14" customWidth="1"/>
    <col min="16" max="16" width="8.375" style="14" customWidth="1"/>
    <col min="17" max="17" width="8.125" style="14" customWidth="1"/>
    <col min="18" max="16384" width="9" style="14"/>
  </cols>
  <sheetData>
    <row r="1" spans="1:17" s="10" customFormat="1" ht="45.75" customHeight="1" x14ac:dyDescent="0.2">
      <c r="A1" s="857" t="s">
        <v>78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</row>
    <row r="2" spans="1:17" s="11" customFormat="1" ht="12.75" x14ac:dyDescent="0.2">
      <c r="A2" s="736" t="s">
        <v>60</v>
      </c>
      <c r="B2" s="736"/>
      <c r="C2" s="736"/>
      <c r="D2" s="736"/>
      <c r="E2" s="735" t="s">
        <v>61</v>
      </c>
      <c r="F2" s="735" t="s">
        <v>62</v>
      </c>
      <c r="G2" s="735" t="s">
        <v>63</v>
      </c>
      <c r="H2" s="735" t="s">
        <v>2505</v>
      </c>
      <c r="I2" s="735" t="s">
        <v>65</v>
      </c>
      <c r="J2" s="735"/>
      <c r="K2" s="735" t="s">
        <v>66</v>
      </c>
      <c r="L2" s="735"/>
      <c r="M2" s="735"/>
      <c r="N2" s="735" t="s">
        <v>67</v>
      </c>
      <c r="O2" s="735"/>
      <c r="P2" s="735" t="s">
        <v>68</v>
      </c>
      <c r="Q2" s="735" t="s">
        <v>69</v>
      </c>
    </row>
    <row r="3" spans="1:17" s="11" customFormat="1" ht="25.5" x14ac:dyDescent="0.2">
      <c r="A3" s="15" t="s">
        <v>2506</v>
      </c>
      <c r="B3" s="16" t="s">
        <v>2504</v>
      </c>
      <c r="C3" s="15" t="s">
        <v>1681</v>
      </c>
      <c r="D3" s="15" t="s">
        <v>1682</v>
      </c>
      <c r="E3" s="735"/>
      <c r="F3" s="735"/>
      <c r="G3" s="735"/>
      <c r="H3" s="735"/>
      <c r="I3" s="608" t="s">
        <v>72</v>
      </c>
      <c r="J3" s="608" t="s">
        <v>42</v>
      </c>
      <c r="K3" s="608" t="s">
        <v>73</v>
      </c>
      <c r="L3" s="608" t="s">
        <v>2382</v>
      </c>
      <c r="M3" s="608" t="s">
        <v>75</v>
      </c>
      <c r="N3" s="626" t="s">
        <v>1945</v>
      </c>
      <c r="O3" s="608" t="s">
        <v>77</v>
      </c>
      <c r="P3" s="735"/>
      <c r="Q3" s="735"/>
    </row>
    <row r="4" spans="1:17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x14ac:dyDescent="0.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7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23622047244094491" right="0.23622047244094491" top="0.74803149606299213" bottom="0.74803149606299213" header="0.31496062992125984" footer="0.31496062992125984"/>
  <pageSetup paperSize="9" scale="80" firstPageNumber="183" orientation="landscape" useFirstPageNumber="1" r:id="rId1"/>
  <headerFooter>
    <oddFooter>&amp;C&amp;P&amp;R&amp;A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4.25" x14ac:dyDescent="0.2"/>
  <sheetData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0" zoomScaleNormal="110" workbookViewId="0">
      <selection activeCell="F10" sqref="F10"/>
    </sheetView>
  </sheetViews>
  <sheetFormatPr defaultRowHeight="14.25" x14ac:dyDescent="0.2"/>
  <sheetData/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5"/>
  <sheetViews>
    <sheetView zoomScale="55" zoomScaleNormal="55" workbookViewId="0">
      <selection sqref="A1:R2"/>
    </sheetView>
  </sheetViews>
  <sheetFormatPr defaultColWidth="9" defaultRowHeight="14.25" x14ac:dyDescent="0.2"/>
  <cols>
    <col min="1" max="1" width="10.5" style="14" customWidth="1"/>
    <col min="2" max="2" width="8.125" style="14" customWidth="1"/>
    <col min="3" max="3" width="6.5" style="14" customWidth="1"/>
    <col min="4" max="4" width="8" style="14" customWidth="1"/>
    <col min="5" max="5" width="6" style="14" customWidth="1"/>
    <col min="6" max="6" width="7.875" style="14" customWidth="1"/>
    <col min="7" max="7" width="15.125" style="14" customWidth="1"/>
    <col min="8" max="8" width="14.75" style="14" customWidth="1"/>
    <col min="9" max="10" width="13.375" style="14" customWidth="1"/>
    <col min="11" max="11" width="15" style="14" customWidth="1"/>
    <col min="12" max="12" width="14.75" style="14" customWidth="1"/>
    <col min="13" max="13" width="15.125" style="14" customWidth="1"/>
    <col min="14" max="14" width="17.25" style="14" customWidth="1"/>
    <col min="15" max="16" width="13.375" style="14" customWidth="1"/>
    <col min="17" max="17" width="20.875" style="484" customWidth="1"/>
    <col min="18" max="18" width="21" style="14" customWidth="1"/>
    <col min="19" max="16384" width="9" style="14"/>
  </cols>
  <sheetData>
    <row r="1" spans="1:31" s="45" customFormat="1" ht="28.5" customHeight="1" x14ac:dyDescent="0.2">
      <c r="A1" s="869" t="s">
        <v>35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</row>
    <row r="2" spans="1:31" ht="24.75" customHeight="1" x14ac:dyDescent="0.2">
      <c r="A2" s="870" t="s">
        <v>200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</row>
    <row r="3" spans="1:31" ht="58.5" customHeight="1" x14ac:dyDescent="0.2">
      <c r="A3" s="474" t="s">
        <v>1997</v>
      </c>
      <c r="B3" s="455" t="s">
        <v>439</v>
      </c>
      <c r="C3" s="455" t="s">
        <v>432</v>
      </c>
      <c r="D3" s="455" t="s">
        <v>2003</v>
      </c>
      <c r="E3" s="455" t="s">
        <v>431</v>
      </c>
      <c r="F3" s="455" t="s">
        <v>28</v>
      </c>
      <c r="G3" s="871" t="s">
        <v>433</v>
      </c>
      <c r="H3" s="871"/>
      <c r="I3" s="871"/>
      <c r="J3" s="456" t="s">
        <v>2000</v>
      </c>
      <c r="K3" s="860" t="s">
        <v>1978</v>
      </c>
      <c r="L3" s="861"/>
      <c r="M3" s="861"/>
      <c r="N3" s="861"/>
      <c r="O3" s="861"/>
      <c r="P3" s="862"/>
      <c r="Q3" s="871" t="s">
        <v>32</v>
      </c>
      <c r="R3" s="455" t="s">
        <v>8</v>
      </c>
      <c r="T3" s="14" t="s">
        <v>2215</v>
      </c>
    </row>
    <row r="4" spans="1:31" ht="55.5" customHeight="1" x14ac:dyDescent="0.2">
      <c r="A4" s="475"/>
      <c r="B4" s="457"/>
      <c r="C4" s="457"/>
      <c r="D4" s="457"/>
      <c r="E4" s="457"/>
      <c r="F4" s="457"/>
      <c r="G4" s="458" t="s">
        <v>1984</v>
      </c>
      <c r="H4" s="458" t="s">
        <v>1985</v>
      </c>
      <c r="I4" s="458" t="s">
        <v>1986</v>
      </c>
      <c r="J4" s="458" t="s">
        <v>1999</v>
      </c>
      <c r="K4" s="458" t="s">
        <v>1983</v>
      </c>
      <c r="L4" s="458" t="s">
        <v>1979</v>
      </c>
      <c r="M4" s="458" t="s">
        <v>1980</v>
      </c>
      <c r="N4" s="458" t="s">
        <v>1981</v>
      </c>
      <c r="O4" s="459" t="s">
        <v>1982</v>
      </c>
      <c r="P4" s="459" t="s">
        <v>2001</v>
      </c>
      <c r="Q4" s="871"/>
      <c r="R4" s="457"/>
      <c r="T4" s="14" t="s">
        <v>2156</v>
      </c>
      <c r="U4" s="14" t="s">
        <v>2154</v>
      </c>
    </row>
    <row r="5" spans="1:31" ht="36.75" customHeight="1" x14ac:dyDescent="0.2">
      <c r="A5" s="42" t="s">
        <v>29</v>
      </c>
      <c r="B5" s="43">
        <v>5</v>
      </c>
      <c r="C5" s="43">
        <v>6</v>
      </c>
      <c r="D5" s="43">
        <v>6</v>
      </c>
      <c r="E5" s="43">
        <v>9</v>
      </c>
      <c r="F5" s="43">
        <v>22</v>
      </c>
      <c r="G5" s="173">
        <v>184950</v>
      </c>
      <c r="H5" s="173">
        <v>388397</v>
      </c>
      <c r="I5" s="173">
        <v>29900</v>
      </c>
      <c r="J5" s="173"/>
      <c r="K5" s="173"/>
      <c r="L5" s="173">
        <v>2129275</v>
      </c>
      <c r="M5" s="173"/>
      <c r="N5" s="173"/>
      <c r="O5" s="173"/>
      <c r="P5" s="173"/>
      <c r="Q5" s="483">
        <v>2732522</v>
      </c>
      <c r="R5" s="172" t="s">
        <v>199</v>
      </c>
      <c r="T5" s="529" t="s">
        <v>2152</v>
      </c>
      <c r="U5" s="529">
        <v>101</v>
      </c>
      <c r="V5" s="529">
        <v>102</v>
      </c>
      <c r="W5" s="529">
        <v>103</v>
      </c>
      <c r="X5" s="529">
        <v>501</v>
      </c>
      <c r="Y5" s="529">
        <v>503</v>
      </c>
      <c r="Z5" s="529" t="s">
        <v>1925</v>
      </c>
      <c r="AA5" s="529" t="s">
        <v>2155</v>
      </c>
      <c r="AB5" s="529" t="s">
        <v>2153</v>
      </c>
    </row>
    <row r="6" spans="1:31" ht="44.25" customHeight="1" x14ac:dyDescent="0.2">
      <c r="A6" s="42" t="s">
        <v>30</v>
      </c>
      <c r="B6" s="43">
        <v>3</v>
      </c>
      <c r="C6" s="43">
        <v>2</v>
      </c>
      <c r="D6" s="43">
        <v>2</v>
      </c>
      <c r="E6" s="43">
        <v>15</v>
      </c>
      <c r="F6" s="43">
        <v>15</v>
      </c>
      <c r="G6" s="173">
        <v>7100</v>
      </c>
      <c r="H6" s="173">
        <v>750000</v>
      </c>
      <c r="I6" s="173"/>
      <c r="J6" s="173"/>
      <c r="K6" s="173"/>
      <c r="L6" s="173"/>
      <c r="M6" s="173"/>
      <c r="N6" s="173">
        <v>1444000</v>
      </c>
      <c r="O6" s="173"/>
      <c r="P6" s="173"/>
      <c r="Q6" s="483">
        <v>2201100</v>
      </c>
      <c r="R6" s="172" t="s">
        <v>227</v>
      </c>
      <c r="T6" s="14">
        <v>1</v>
      </c>
      <c r="U6" s="14">
        <v>184950</v>
      </c>
      <c r="V6" s="14">
        <v>388397</v>
      </c>
      <c r="W6" s="14">
        <v>29900</v>
      </c>
      <c r="X6" s="14">
        <v>2129275</v>
      </c>
      <c r="AA6" s="14">
        <v>0</v>
      </c>
      <c r="AB6" s="14">
        <v>2732522</v>
      </c>
    </row>
    <row r="7" spans="1:31" ht="42.75" x14ac:dyDescent="0.2">
      <c r="A7" s="42" t="s">
        <v>31</v>
      </c>
      <c r="B7" s="43">
        <v>3</v>
      </c>
      <c r="C7" s="43">
        <v>3</v>
      </c>
      <c r="D7" s="43">
        <v>3</v>
      </c>
      <c r="E7" s="43">
        <v>8</v>
      </c>
      <c r="F7" s="43">
        <v>8</v>
      </c>
      <c r="G7" s="173">
        <v>451700</v>
      </c>
      <c r="H7" s="173">
        <v>30000</v>
      </c>
      <c r="I7" s="173"/>
      <c r="J7" s="173"/>
      <c r="K7" s="173"/>
      <c r="L7" s="173"/>
      <c r="M7" s="173"/>
      <c r="N7" s="173"/>
      <c r="O7" s="173"/>
      <c r="P7" s="173">
        <v>300000</v>
      </c>
      <c r="Q7" s="483">
        <v>781700</v>
      </c>
      <c r="R7" s="172" t="s">
        <v>675</v>
      </c>
      <c r="T7" s="14">
        <v>2</v>
      </c>
      <c r="U7" s="14">
        <v>7100</v>
      </c>
      <c r="V7" s="14">
        <v>750000</v>
      </c>
      <c r="Y7" s="14">
        <v>1444000</v>
      </c>
      <c r="AA7" s="14">
        <v>0</v>
      </c>
      <c r="AB7" s="14">
        <v>2201100</v>
      </c>
    </row>
    <row r="8" spans="1:31" ht="36" customHeight="1" x14ac:dyDescent="0.2">
      <c r="A8" s="460" t="s">
        <v>32</v>
      </c>
      <c r="B8" s="460">
        <f t="shared" ref="B8:D8" si="0">SUM(B5:B7)</f>
        <v>11</v>
      </c>
      <c r="C8" s="460">
        <f t="shared" si="0"/>
        <v>11</v>
      </c>
      <c r="D8" s="460">
        <f t="shared" si="0"/>
        <v>11</v>
      </c>
      <c r="E8" s="460">
        <f t="shared" ref="E8:F8" si="1">SUM(E5:E7)</f>
        <v>32</v>
      </c>
      <c r="F8" s="460">
        <f t="shared" si="1"/>
        <v>45</v>
      </c>
      <c r="G8" s="461">
        <v>643750</v>
      </c>
      <c r="H8" s="461">
        <v>1168397</v>
      </c>
      <c r="I8" s="461">
        <v>29900</v>
      </c>
      <c r="J8" s="461"/>
      <c r="K8" s="461"/>
      <c r="L8" s="461">
        <v>2129275</v>
      </c>
      <c r="M8" s="461"/>
      <c r="N8" s="461">
        <v>1444000</v>
      </c>
      <c r="O8" s="461"/>
      <c r="P8" s="461">
        <v>300000</v>
      </c>
      <c r="Q8" s="483">
        <v>5715322</v>
      </c>
      <c r="R8" s="462"/>
      <c r="T8" s="14">
        <v>3</v>
      </c>
      <c r="U8" s="14">
        <v>451700</v>
      </c>
      <c r="V8" s="14">
        <v>30000</v>
      </c>
      <c r="Z8" s="14">
        <v>300000</v>
      </c>
      <c r="AA8" s="14">
        <v>0</v>
      </c>
      <c r="AB8" s="14">
        <v>781700</v>
      </c>
    </row>
    <row r="9" spans="1:31" ht="22.5" customHeight="1" x14ac:dyDescent="0.2">
      <c r="T9" s="14" t="s">
        <v>2153</v>
      </c>
      <c r="U9" s="14">
        <v>643750</v>
      </c>
      <c r="V9" s="14">
        <v>1168397</v>
      </c>
      <c r="W9" s="14">
        <v>29900</v>
      </c>
      <c r="X9" s="14">
        <v>2129275</v>
      </c>
      <c r="Y9" s="14">
        <v>1444000</v>
      </c>
      <c r="Z9" s="14">
        <v>300000</v>
      </c>
      <c r="AA9" s="14">
        <v>0</v>
      </c>
      <c r="AB9" s="14">
        <v>5715322</v>
      </c>
    </row>
    <row r="10" spans="1:31" ht="19.5" x14ac:dyDescent="0.2">
      <c r="A10" s="753"/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383"/>
      <c r="Q10" s="437"/>
    </row>
    <row r="11" spans="1:31" ht="58.5" customHeight="1" x14ac:dyDescent="0.2">
      <c r="A11" s="477" t="s">
        <v>1998</v>
      </c>
      <c r="B11" s="427" t="s">
        <v>439</v>
      </c>
      <c r="C11" s="427" t="s">
        <v>0</v>
      </c>
      <c r="D11" s="427" t="s">
        <v>201</v>
      </c>
      <c r="E11" s="427" t="s">
        <v>431</v>
      </c>
      <c r="F11" s="427" t="s">
        <v>28</v>
      </c>
      <c r="G11" s="863" t="s">
        <v>433</v>
      </c>
      <c r="H11" s="864"/>
      <c r="I11" s="865"/>
      <c r="J11" s="439" t="s">
        <v>2000</v>
      </c>
      <c r="K11" s="863" t="s">
        <v>1978</v>
      </c>
      <c r="L11" s="864"/>
      <c r="M11" s="864"/>
      <c r="N11" s="864"/>
      <c r="O11" s="864"/>
      <c r="P11" s="865"/>
      <c r="Q11" s="872" t="s">
        <v>32</v>
      </c>
      <c r="R11" s="427" t="s">
        <v>8</v>
      </c>
      <c r="T11" s="14" t="s">
        <v>2216</v>
      </c>
    </row>
    <row r="12" spans="1:31" ht="55.5" customHeight="1" x14ac:dyDescent="0.2">
      <c r="A12" s="476"/>
      <c r="B12" s="428"/>
      <c r="C12" s="428"/>
      <c r="D12" s="428"/>
      <c r="E12" s="428"/>
      <c r="F12" s="428"/>
      <c r="G12" s="429" t="s">
        <v>1984</v>
      </c>
      <c r="H12" s="429" t="s">
        <v>1985</v>
      </c>
      <c r="I12" s="429" t="s">
        <v>1986</v>
      </c>
      <c r="J12" s="429" t="s">
        <v>1999</v>
      </c>
      <c r="K12" s="429" t="s">
        <v>1983</v>
      </c>
      <c r="L12" s="429" t="s">
        <v>1979</v>
      </c>
      <c r="M12" s="429" t="s">
        <v>1980</v>
      </c>
      <c r="N12" s="429" t="s">
        <v>1981</v>
      </c>
      <c r="O12" s="438" t="s">
        <v>1982</v>
      </c>
      <c r="P12" s="438" t="s">
        <v>2082</v>
      </c>
      <c r="Q12" s="872"/>
      <c r="R12" s="428"/>
      <c r="T12" s="14" t="s">
        <v>2156</v>
      </c>
      <c r="U12" s="14" t="s">
        <v>2154</v>
      </c>
    </row>
    <row r="13" spans="1:31" ht="36.75" customHeight="1" x14ac:dyDescent="0.2">
      <c r="A13" s="42" t="s">
        <v>29</v>
      </c>
      <c r="B13" s="43"/>
      <c r="C13" s="43"/>
      <c r="D13" s="43"/>
      <c r="E13" s="43"/>
      <c r="F13" s="43"/>
      <c r="G13" s="173">
        <v>217160</v>
      </c>
      <c r="H13" s="173">
        <v>502200</v>
      </c>
      <c r="I13" s="173">
        <v>600000</v>
      </c>
      <c r="J13" s="173"/>
      <c r="K13" s="173"/>
      <c r="L13" s="173">
        <v>12000</v>
      </c>
      <c r="M13" s="173"/>
      <c r="N13" s="173"/>
      <c r="O13" s="173"/>
      <c r="P13" s="173"/>
      <c r="Q13" s="483">
        <v>1331360</v>
      </c>
      <c r="R13" s="172" t="s">
        <v>199</v>
      </c>
      <c r="T13" s="528" t="s">
        <v>2152</v>
      </c>
      <c r="U13" s="528">
        <v>101</v>
      </c>
      <c r="V13" s="528">
        <v>102</v>
      </c>
      <c r="W13" s="528">
        <v>103</v>
      </c>
      <c r="X13" s="528">
        <v>300</v>
      </c>
      <c r="Y13" s="528">
        <v>501</v>
      </c>
      <c r="Z13" s="528">
        <v>502</v>
      </c>
      <c r="AA13" s="528">
        <v>503</v>
      </c>
      <c r="AB13" s="528">
        <v>504</v>
      </c>
      <c r="AC13" s="528" t="s">
        <v>1436</v>
      </c>
      <c r="AD13" s="528" t="s">
        <v>2155</v>
      </c>
      <c r="AE13" s="528" t="s">
        <v>2153</v>
      </c>
    </row>
    <row r="14" spans="1:31" ht="44.25" customHeight="1" x14ac:dyDescent="0.2">
      <c r="A14" s="42" t="s">
        <v>30</v>
      </c>
      <c r="B14" s="43"/>
      <c r="C14" s="43"/>
      <c r="D14" s="43"/>
      <c r="E14" s="43"/>
      <c r="F14" s="43"/>
      <c r="G14" s="173">
        <v>21500</v>
      </c>
      <c r="H14" s="173">
        <v>1028000</v>
      </c>
      <c r="I14" s="173"/>
      <c r="J14" s="173"/>
      <c r="K14" s="173"/>
      <c r="L14" s="173">
        <v>401790</v>
      </c>
      <c r="M14" s="173">
        <v>370000</v>
      </c>
      <c r="N14" s="173">
        <v>325600</v>
      </c>
      <c r="O14" s="173"/>
      <c r="P14" s="173"/>
      <c r="Q14" s="483">
        <v>2146890</v>
      </c>
      <c r="R14" s="172" t="s">
        <v>227</v>
      </c>
      <c r="T14" s="14">
        <v>1</v>
      </c>
      <c r="U14" s="14">
        <v>217160</v>
      </c>
      <c r="V14" s="14">
        <v>502200</v>
      </c>
      <c r="W14" s="14">
        <v>600000</v>
      </c>
      <c r="Y14" s="14">
        <v>12000</v>
      </c>
      <c r="AC14" s="14">
        <v>0</v>
      </c>
      <c r="AD14" s="14">
        <v>0</v>
      </c>
      <c r="AE14" s="14">
        <v>1331360</v>
      </c>
    </row>
    <row r="15" spans="1:31" ht="42.75" x14ac:dyDescent="0.2">
      <c r="A15" s="42" t="s">
        <v>31</v>
      </c>
      <c r="B15" s="43"/>
      <c r="C15" s="43"/>
      <c r="D15" s="43"/>
      <c r="E15" s="43"/>
      <c r="F15" s="43"/>
      <c r="G15" s="173">
        <v>4833581.8</v>
      </c>
      <c r="H15" s="173">
        <v>20000</v>
      </c>
      <c r="I15" s="173"/>
      <c r="J15" s="173"/>
      <c r="K15" s="173">
        <v>1464000</v>
      </c>
      <c r="L15" s="173"/>
      <c r="M15" s="173"/>
      <c r="N15" s="173"/>
      <c r="O15" s="173">
        <v>216000</v>
      </c>
      <c r="P15" s="173"/>
      <c r="Q15" s="483">
        <v>6533581.7999999998</v>
      </c>
      <c r="R15" s="172" t="s">
        <v>675</v>
      </c>
      <c r="T15" s="14">
        <v>2</v>
      </c>
      <c r="U15" s="14">
        <v>21500</v>
      </c>
      <c r="V15" s="14">
        <v>1028000</v>
      </c>
      <c r="Y15" s="14">
        <v>401790</v>
      </c>
      <c r="Z15" s="14">
        <v>370000</v>
      </c>
      <c r="AA15" s="14">
        <v>325600</v>
      </c>
      <c r="AD15" s="14">
        <v>0</v>
      </c>
      <c r="AE15" s="14">
        <v>2146890</v>
      </c>
    </row>
    <row r="16" spans="1:31" ht="36" customHeight="1" x14ac:dyDescent="0.2">
      <c r="A16" s="430" t="s">
        <v>32</v>
      </c>
      <c r="B16" s="430">
        <f t="shared" ref="B16:D16" si="2">SUM(B13:B15)</f>
        <v>0</v>
      </c>
      <c r="C16" s="430">
        <f t="shared" si="2"/>
        <v>0</v>
      </c>
      <c r="D16" s="430">
        <f t="shared" si="2"/>
        <v>0</v>
      </c>
      <c r="E16" s="430">
        <f t="shared" ref="E16:F16" si="3">SUM(E13:E15)</f>
        <v>0</v>
      </c>
      <c r="F16" s="430">
        <f t="shared" si="3"/>
        <v>0</v>
      </c>
      <c r="G16" s="431">
        <v>5072241.8</v>
      </c>
      <c r="H16" s="431">
        <v>1550200</v>
      </c>
      <c r="I16" s="431">
        <v>600000</v>
      </c>
      <c r="J16" s="431"/>
      <c r="K16" s="431">
        <v>1464000</v>
      </c>
      <c r="L16" s="431">
        <v>413790</v>
      </c>
      <c r="M16" s="431">
        <v>370000</v>
      </c>
      <c r="N16" s="431">
        <v>325600</v>
      </c>
      <c r="O16" s="431">
        <v>216000</v>
      </c>
      <c r="P16" s="431"/>
      <c r="Q16" s="483">
        <v>10011831.800000001</v>
      </c>
      <c r="R16" s="432"/>
      <c r="T16" s="14">
        <v>3</v>
      </c>
      <c r="U16" s="14">
        <v>4833581.8</v>
      </c>
      <c r="V16" s="14">
        <v>20000</v>
      </c>
      <c r="X16" s="14">
        <v>1464000</v>
      </c>
      <c r="AB16" s="14">
        <v>216000</v>
      </c>
      <c r="AD16" s="14">
        <v>0</v>
      </c>
      <c r="AE16" s="14">
        <v>6533581.7999999998</v>
      </c>
    </row>
    <row r="17" spans="1:31" ht="28.5" x14ac:dyDescent="0.2">
      <c r="T17" s="14" t="s">
        <v>2153</v>
      </c>
      <c r="U17" s="14">
        <v>5072241.8</v>
      </c>
      <c r="V17" s="14">
        <v>1550200</v>
      </c>
      <c r="W17" s="14">
        <v>600000</v>
      </c>
      <c r="X17" s="14">
        <v>1464000</v>
      </c>
      <c r="Y17" s="14">
        <v>413790</v>
      </c>
      <c r="Z17" s="14">
        <v>370000</v>
      </c>
      <c r="AA17" s="14">
        <v>325600</v>
      </c>
      <c r="AB17" s="14">
        <v>216000</v>
      </c>
      <c r="AC17" s="14">
        <v>0</v>
      </c>
      <c r="AD17" s="14">
        <v>0</v>
      </c>
      <c r="AE17" s="14">
        <v>10011831.800000001</v>
      </c>
    </row>
    <row r="19" spans="1:31" ht="58.5" customHeight="1" x14ac:dyDescent="0.2">
      <c r="A19" s="478" t="s">
        <v>32</v>
      </c>
      <c r="B19" s="440" t="s">
        <v>439</v>
      </c>
      <c r="C19" s="440" t="s">
        <v>0</v>
      </c>
      <c r="D19" s="440" t="s">
        <v>201</v>
      </c>
      <c r="E19" s="440" t="s">
        <v>431</v>
      </c>
      <c r="F19" s="440" t="s">
        <v>28</v>
      </c>
      <c r="G19" s="858" t="s">
        <v>433</v>
      </c>
      <c r="H19" s="858"/>
      <c r="I19" s="858"/>
      <c r="J19" s="463" t="s">
        <v>2000</v>
      </c>
      <c r="K19" s="866" t="s">
        <v>1978</v>
      </c>
      <c r="L19" s="867"/>
      <c r="M19" s="867"/>
      <c r="N19" s="867"/>
      <c r="O19" s="867"/>
      <c r="P19" s="868"/>
      <c r="Q19" s="859" t="s">
        <v>32</v>
      </c>
      <c r="R19" s="440" t="s">
        <v>8</v>
      </c>
    </row>
    <row r="20" spans="1:31" ht="55.5" customHeight="1" x14ac:dyDescent="0.2">
      <c r="A20" s="479" t="s">
        <v>2002</v>
      </c>
      <c r="B20" s="441"/>
      <c r="C20" s="441"/>
      <c r="D20" s="441"/>
      <c r="E20" s="441"/>
      <c r="F20" s="441"/>
      <c r="G20" s="442" t="s">
        <v>1984</v>
      </c>
      <c r="H20" s="442" t="s">
        <v>1985</v>
      </c>
      <c r="I20" s="442" t="s">
        <v>1986</v>
      </c>
      <c r="J20" s="442" t="s">
        <v>1999</v>
      </c>
      <c r="K20" s="442" t="s">
        <v>1983</v>
      </c>
      <c r="L20" s="442" t="s">
        <v>1979</v>
      </c>
      <c r="M20" s="442" t="s">
        <v>1980</v>
      </c>
      <c r="N20" s="442" t="s">
        <v>1981</v>
      </c>
      <c r="O20" s="443" t="s">
        <v>1982</v>
      </c>
      <c r="P20" s="443" t="s">
        <v>2001</v>
      </c>
      <c r="Q20" s="859"/>
      <c r="R20" s="441"/>
    </row>
    <row r="21" spans="1:31" ht="36.75" customHeight="1" x14ac:dyDescent="0.2">
      <c r="A21" s="42" t="s">
        <v>29</v>
      </c>
      <c r="B21" s="43">
        <v>5</v>
      </c>
      <c r="C21" s="43">
        <v>6</v>
      </c>
      <c r="D21" s="43">
        <v>6</v>
      </c>
      <c r="E21" s="43">
        <v>9</v>
      </c>
      <c r="F21" s="43">
        <v>22</v>
      </c>
      <c r="G21" s="464">
        <f>G5+G13</f>
        <v>402110</v>
      </c>
      <c r="H21" s="464">
        <f t="shared" ref="H21:P21" si="4">H5+H13</f>
        <v>890597</v>
      </c>
      <c r="I21" s="464">
        <f t="shared" si="4"/>
        <v>629900</v>
      </c>
      <c r="J21" s="464">
        <f t="shared" si="4"/>
        <v>0</v>
      </c>
      <c r="K21" s="464">
        <f t="shared" si="4"/>
        <v>0</v>
      </c>
      <c r="L21" s="464">
        <f t="shared" si="4"/>
        <v>2141275</v>
      </c>
      <c r="M21" s="464">
        <f t="shared" si="4"/>
        <v>0</v>
      </c>
      <c r="N21" s="464">
        <f t="shared" si="4"/>
        <v>0</v>
      </c>
      <c r="O21" s="464">
        <f t="shared" si="4"/>
        <v>0</v>
      </c>
      <c r="P21" s="464">
        <f t="shared" si="4"/>
        <v>0</v>
      </c>
      <c r="Q21" s="485">
        <f>SUM(G21:P21)</f>
        <v>4063882</v>
      </c>
      <c r="R21" s="172" t="s">
        <v>199</v>
      </c>
    </row>
    <row r="22" spans="1:31" ht="44.25" customHeight="1" x14ac:dyDescent="0.2">
      <c r="A22" s="42" t="s">
        <v>30</v>
      </c>
      <c r="B22" s="43">
        <v>3</v>
      </c>
      <c r="C22" s="43">
        <v>2</v>
      </c>
      <c r="D22" s="43">
        <v>2</v>
      </c>
      <c r="E22" s="43">
        <v>15</v>
      </c>
      <c r="F22" s="43">
        <v>15</v>
      </c>
      <c r="G22" s="464">
        <f>G6+G14</f>
        <v>28600</v>
      </c>
      <c r="H22" s="464">
        <f t="shared" ref="H22:P24" si="5">H6+H14</f>
        <v>1778000</v>
      </c>
      <c r="I22" s="464">
        <f t="shared" si="5"/>
        <v>0</v>
      </c>
      <c r="J22" s="464">
        <f t="shared" si="5"/>
        <v>0</v>
      </c>
      <c r="K22" s="464">
        <f t="shared" si="5"/>
        <v>0</v>
      </c>
      <c r="L22" s="464">
        <f t="shared" si="5"/>
        <v>401790</v>
      </c>
      <c r="M22" s="464">
        <f t="shared" si="5"/>
        <v>370000</v>
      </c>
      <c r="N22" s="464">
        <f t="shared" si="5"/>
        <v>1769600</v>
      </c>
      <c r="O22" s="464">
        <f t="shared" si="5"/>
        <v>0</v>
      </c>
      <c r="P22" s="464">
        <f t="shared" si="5"/>
        <v>0</v>
      </c>
      <c r="Q22" s="485">
        <f t="shared" ref="Q22:Q24" si="6">SUM(G22:P22)</f>
        <v>4347990</v>
      </c>
      <c r="R22" s="172" t="s">
        <v>227</v>
      </c>
    </row>
    <row r="23" spans="1:31" ht="42.75" x14ac:dyDescent="0.2">
      <c r="A23" s="42" t="s">
        <v>31</v>
      </c>
      <c r="B23" s="43">
        <v>3</v>
      </c>
      <c r="C23" s="43">
        <v>3</v>
      </c>
      <c r="D23" s="43">
        <v>3</v>
      </c>
      <c r="E23" s="43">
        <v>8</v>
      </c>
      <c r="F23" s="43">
        <v>8</v>
      </c>
      <c r="G23" s="464">
        <f>G7+G15</f>
        <v>5285281.8</v>
      </c>
      <c r="H23" s="464">
        <f t="shared" si="5"/>
        <v>50000</v>
      </c>
      <c r="I23" s="464">
        <f t="shared" si="5"/>
        <v>0</v>
      </c>
      <c r="J23" s="464">
        <f t="shared" si="5"/>
        <v>0</v>
      </c>
      <c r="K23" s="464">
        <f t="shared" si="5"/>
        <v>1464000</v>
      </c>
      <c r="L23" s="464">
        <f t="shared" si="5"/>
        <v>0</v>
      </c>
      <c r="M23" s="464">
        <f t="shared" si="5"/>
        <v>0</v>
      </c>
      <c r="N23" s="464">
        <f t="shared" si="5"/>
        <v>0</v>
      </c>
      <c r="O23" s="464">
        <f t="shared" si="5"/>
        <v>216000</v>
      </c>
      <c r="P23" s="464">
        <f t="shared" si="5"/>
        <v>300000</v>
      </c>
      <c r="Q23" s="485">
        <f t="shared" si="6"/>
        <v>7315281.7999999998</v>
      </c>
      <c r="R23" s="172" t="s">
        <v>675</v>
      </c>
    </row>
    <row r="24" spans="1:31" s="45" customFormat="1" ht="36" customHeight="1" x14ac:dyDescent="0.2">
      <c r="A24" s="480" t="s">
        <v>32</v>
      </c>
      <c r="B24" s="480">
        <f t="shared" ref="B24:D24" si="7">SUM(B21:B23)</f>
        <v>11</v>
      </c>
      <c r="C24" s="480">
        <f t="shared" si="7"/>
        <v>11</v>
      </c>
      <c r="D24" s="480">
        <f t="shared" si="7"/>
        <v>11</v>
      </c>
      <c r="E24" s="480">
        <f t="shared" ref="E24:F24" si="8">SUM(E21:E23)</f>
        <v>32</v>
      </c>
      <c r="F24" s="480">
        <f t="shared" si="8"/>
        <v>45</v>
      </c>
      <c r="G24" s="481">
        <f>G8+G16</f>
        <v>5715991.7999999998</v>
      </c>
      <c r="H24" s="481">
        <f>H8+H16</f>
        <v>2718597</v>
      </c>
      <c r="I24" s="481">
        <f t="shared" si="5"/>
        <v>629900</v>
      </c>
      <c r="J24" s="481">
        <f t="shared" si="5"/>
        <v>0</v>
      </c>
      <c r="K24" s="481">
        <f t="shared" si="5"/>
        <v>1464000</v>
      </c>
      <c r="L24" s="481">
        <f t="shared" si="5"/>
        <v>2543065</v>
      </c>
      <c r="M24" s="481">
        <f t="shared" si="5"/>
        <v>370000</v>
      </c>
      <c r="N24" s="481">
        <f t="shared" si="5"/>
        <v>1769600</v>
      </c>
      <c r="O24" s="481">
        <f t="shared" si="5"/>
        <v>216000</v>
      </c>
      <c r="P24" s="481">
        <f t="shared" si="5"/>
        <v>300000</v>
      </c>
      <c r="Q24" s="530">
        <f t="shared" si="6"/>
        <v>15727153.800000001</v>
      </c>
      <c r="R24" s="482"/>
    </row>
    <row r="25" spans="1:31" ht="34.5" customHeight="1" x14ac:dyDescent="0.2">
      <c r="G25" s="486">
        <f>G24*100/$Q$24</f>
        <v>36.344731365188274</v>
      </c>
      <c r="H25" s="486">
        <f t="shared" ref="H25:Q25" si="9">H24*100/$Q$24</f>
        <v>17.286007592804236</v>
      </c>
      <c r="I25" s="486">
        <f t="shared" si="9"/>
        <v>4.0051747952003875</v>
      </c>
      <c r="J25" s="486">
        <f t="shared" si="9"/>
        <v>0</v>
      </c>
      <c r="K25" s="486">
        <f t="shared" si="9"/>
        <v>9.3087409115309843</v>
      </c>
      <c r="L25" s="486">
        <f t="shared" si="9"/>
        <v>16.169899730999006</v>
      </c>
      <c r="M25" s="486">
        <f t="shared" si="9"/>
        <v>2.3526189462202627</v>
      </c>
      <c r="N25" s="486">
        <f t="shared" si="9"/>
        <v>11.251876992517234</v>
      </c>
      <c r="O25" s="486">
        <f t="shared" si="9"/>
        <v>1.373420790225883</v>
      </c>
      <c r="P25" s="486">
        <f t="shared" si="9"/>
        <v>1.9075288753137265</v>
      </c>
      <c r="Q25" s="486">
        <f t="shared" si="9"/>
        <v>100</v>
      </c>
    </row>
  </sheetData>
  <mergeCells count="12">
    <mergeCell ref="A1:R1"/>
    <mergeCell ref="A2:R2"/>
    <mergeCell ref="G3:I3"/>
    <mergeCell ref="G11:I11"/>
    <mergeCell ref="Q11:Q12"/>
    <mergeCell ref="Q3:Q4"/>
    <mergeCell ref="A10:O10"/>
    <mergeCell ref="G19:I19"/>
    <mergeCell ref="Q19:Q20"/>
    <mergeCell ref="K3:P3"/>
    <mergeCell ref="K11:P11"/>
    <mergeCell ref="K19:P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L30"/>
  <sheetViews>
    <sheetView topLeftCell="A7" workbookViewId="0">
      <selection activeCell="G19" sqref="G19"/>
    </sheetView>
  </sheetViews>
  <sheetFormatPr defaultRowHeight="14.25" x14ac:dyDescent="0.2"/>
  <cols>
    <col min="1" max="1" width="24.25" customWidth="1"/>
    <col min="2" max="2" width="16.75" bestFit="1" customWidth="1"/>
    <col min="3" max="3" width="9.875" customWidth="1"/>
    <col min="4" max="4" width="8.625" customWidth="1"/>
    <col min="5" max="5" width="9.875" customWidth="1"/>
    <col min="6" max="9" width="8.625" customWidth="1"/>
    <col min="10" max="10" width="21.125" customWidth="1"/>
    <col min="11" max="11" width="8" customWidth="1"/>
    <col min="12" max="12" width="13.75" customWidth="1"/>
  </cols>
  <sheetData>
    <row r="1" spans="1:12" ht="6.75" customHeight="1" x14ac:dyDescent="0.2"/>
    <row r="2" spans="1:12" ht="41.25" customHeight="1" x14ac:dyDescent="0.25">
      <c r="A2" s="527" t="s">
        <v>2216</v>
      </c>
    </row>
    <row r="3" spans="1:12" x14ac:dyDescent="0.2">
      <c r="A3" s="433" t="s">
        <v>2156</v>
      </c>
      <c r="B3" s="433" t="s">
        <v>2154</v>
      </c>
    </row>
    <row r="4" spans="1:12" x14ac:dyDescent="0.2">
      <c r="A4" s="433" t="s">
        <v>2152</v>
      </c>
      <c r="B4">
        <v>101</v>
      </c>
      <c r="C4">
        <v>102</v>
      </c>
      <c r="D4">
        <v>103</v>
      </c>
      <c r="E4">
        <v>300</v>
      </c>
      <c r="F4">
        <v>501</v>
      </c>
      <c r="G4">
        <v>502</v>
      </c>
      <c r="H4">
        <v>503</v>
      </c>
      <c r="I4">
        <v>504</v>
      </c>
      <c r="J4" t="s">
        <v>1436</v>
      </c>
      <c r="K4" t="s">
        <v>2155</v>
      </c>
      <c r="L4" t="s">
        <v>2153</v>
      </c>
    </row>
    <row r="5" spans="1:12" x14ac:dyDescent="0.2">
      <c r="A5" s="434">
        <v>1</v>
      </c>
      <c r="B5" s="435">
        <v>217160</v>
      </c>
      <c r="C5" s="435">
        <v>502200</v>
      </c>
      <c r="D5" s="435">
        <v>600000</v>
      </c>
      <c r="E5" s="435"/>
      <c r="F5" s="435">
        <v>12000</v>
      </c>
      <c r="G5" s="435"/>
      <c r="H5" s="435"/>
      <c r="I5" s="435"/>
      <c r="J5" s="435">
        <v>0</v>
      </c>
      <c r="K5" s="435">
        <v>0</v>
      </c>
      <c r="L5" s="435">
        <v>1331360</v>
      </c>
    </row>
    <row r="6" spans="1:12" x14ac:dyDescent="0.2">
      <c r="A6" s="434">
        <v>2</v>
      </c>
      <c r="B6" s="435">
        <v>21500</v>
      </c>
      <c r="C6" s="435">
        <v>1028000</v>
      </c>
      <c r="D6" s="435"/>
      <c r="E6" s="435"/>
      <c r="F6" s="435">
        <v>401790</v>
      </c>
      <c r="G6" s="435">
        <v>370000</v>
      </c>
      <c r="H6" s="435">
        <v>325600</v>
      </c>
      <c r="I6" s="435"/>
      <c r="J6" s="435"/>
      <c r="K6" s="435">
        <v>0</v>
      </c>
      <c r="L6" s="435">
        <v>2146890</v>
      </c>
    </row>
    <row r="7" spans="1:12" x14ac:dyDescent="0.2">
      <c r="A7" s="434">
        <v>3</v>
      </c>
      <c r="B7" s="435">
        <v>4833581.8</v>
      </c>
      <c r="C7" s="435">
        <v>20000</v>
      </c>
      <c r="D7" s="435"/>
      <c r="E7" s="435">
        <v>1464000</v>
      </c>
      <c r="F7" s="435"/>
      <c r="G7" s="435"/>
      <c r="H7" s="435"/>
      <c r="I7" s="435">
        <v>216000</v>
      </c>
      <c r="J7" s="435"/>
      <c r="K7" s="435">
        <v>0</v>
      </c>
      <c r="L7" s="435">
        <v>6533581.7999999998</v>
      </c>
    </row>
    <row r="8" spans="1:12" x14ac:dyDescent="0.2">
      <c r="A8" s="434" t="s">
        <v>2153</v>
      </c>
      <c r="B8" s="435">
        <v>5072241.8</v>
      </c>
      <c r="C8" s="435">
        <v>1550200</v>
      </c>
      <c r="D8" s="435">
        <v>600000</v>
      </c>
      <c r="E8" s="435">
        <v>1464000</v>
      </c>
      <c r="F8" s="435">
        <v>413790</v>
      </c>
      <c r="G8" s="435">
        <v>370000</v>
      </c>
      <c r="H8" s="435">
        <v>325600</v>
      </c>
      <c r="I8" s="435">
        <v>216000</v>
      </c>
      <c r="J8" s="435">
        <v>0</v>
      </c>
      <c r="K8" s="435">
        <v>0</v>
      </c>
      <c r="L8" s="435">
        <v>10011831.800000001</v>
      </c>
    </row>
    <row r="15" spans="1:12" x14ac:dyDescent="0.2">
      <c r="A15" s="433" t="s">
        <v>2156</v>
      </c>
      <c r="B15" s="433" t="s">
        <v>2154</v>
      </c>
    </row>
    <row r="16" spans="1:12" x14ac:dyDescent="0.2">
      <c r="A16" s="433" t="s">
        <v>2152</v>
      </c>
      <c r="B16">
        <v>101</v>
      </c>
      <c r="C16">
        <v>102</v>
      </c>
      <c r="D16">
        <v>103</v>
      </c>
      <c r="E16">
        <v>300</v>
      </c>
      <c r="F16">
        <v>501</v>
      </c>
      <c r="G16">
        <v>502</v>
      </c>
      <c r="H16">
        <v>503</v>
      </c>
      <c r="I16">
        <v>504</v>
      </c>
      <c r="J16" t="s">
        <v>1436</v>
      </c>
      <c r="K16" t="s">
        <v>2155</v>
      </c>
      <c r="L16" t="s">
        <v>2153</v>
      </c>
    </row>
    <row r="17" spans="1:12" x14ac:dyDescent="0.2">
      <c r="A17" s="434" t="s">
        <v>1761</v>
      </c>
      <c r="B17" s="435"/>
      <c r="C17" s="435"/>
      <c r="D17" s="435"/>
      <c r="E17" s="435"/>
      <c r="F17" s="435"/>
      <c r="G17" s="435"/>
      <c r="H17" s="435">
        <v>325600</v>
      </c>
      <c r="I17" s="435"/>
      <c r="J17" s="435"/>
      <c r="K17" s="435"/>
      <c r="L17" s="435">
        <v>325600</v>
      </c>
    </row>
    <row r="18" spans="1:12" x14ac:dyDescent="0.2">
      <c r="A18" s="434" t="s">
        <v>173</v>
      </c>
      <c r="B18" s="435">
        <v>56910</v>
      </c>
      <c r="C18" s="435">
        <v>59010</v>
      </c>
      <c r="D18" s="435">
        <v>600000</v>
      </c>
      <c r="E18" s="435"/>
      <c r="F18" s="435"/>
      <c r="G18" s="435"/>
      <c r="H18" s="435"/>
      <c r="I18" s="435"/>
      <c r="J18" s="435"/>
      <c r="K18" s="435"/>
      <c r="L18" s="435">
        <v>715920</v>
      </c>
    </row>
    <row r="19" spans="1:12" x14ac:dyDescent="0.2">
      <c r="A19" s="434" t="s">
        <v>1512</v>
      </c>
      <c r="B19" s="435">
        <v>30000</v>
      </c>
      <c r="C19" s="435">
        <v>120000</v>
      </c>
      <c r="D19" s="435"/>
      <c r="E19" s="435"/>
      <c r="F19" s="435"/>
      <c r="G19" s="435">
        <v>370000</v>
      </c>
      <c r="H19" s="435"/>
      <c r="I19" s="435"/>
      <c r="J19" s="435"/>
      <c r="K19" s="435">
        <v>0</v>
      </c>
      <c r="L19" s="435">
        <v>520000</v>
      </c>
    </row>
    <row r="20" spans="1:12" x14ac:dyDescent="0.2">
      <c r="A20" s="434" t="s">
        <v>1286</v>
      </c>
      <c r="B20" s="435">
        <v>219880</v>
      </c>
      <c r="C20" s="435">
        <v>20000</v>
      </c>
      <c r="D20" s="435"/>
      <c r="E20" s="435"/>
      <c r="F20" s="435"/>
      <c r="G20" s="435"/>
      <c r="H20" s="435"/>
      <c r="I20" s="435"/>
      <c r="J20" s="435"/>
      <c r="K20" s="435"/>
      <c r="L20" s="435">
        <v>239880</v>
      </c>
    </row>
    <row r="21" spans="1:12" x14ac:dyDescent="0.2">
      <c r="A21" s="434" t="s">
        <v>1003</v>
      </c>
      <c r="B21" s="435">
        <v>15200</v>
      </c>
      <c r="C21" s="435"/>
      <c r="D21" s="435"/>
      <c r="E21" s="435"/>
      <c r="F21" s="435"/>
      <c r="G21" s="435"/>
      <c r="H21" s="435"/>
      <c r="I21" s="435"/>
      <c r="J21" s="435"/>
      <c r="K21" s="435">
        <v>0</v>
      </c>
      <c r="L21" s="435">
        <v>15200</v>
      </c>
    </row>
    <row r="22" spans="1:12" x14ac:dyDescent="0.2">
      <c r="A22" s="434" t="s">
        <v>2143</v>
      </c>
      <c r="B22" s="435"/>
      <c r="C22" s="435"/>
      <c r="D22" s="435"/>
      <c r="E22" s="435"/>
      <c r="F22" s="435"/>
      <c r="G22" s="435"/>
      <c r="H22" s="435"/>
      <c r="I22" s="435"/>
      <c r="J22" s="435"/>
      <c r="K22" s="435">
        <v>0</v>
      </c>
      <c r="L22" s="435">
        <v>0</v>
      </c>
    </row>
    <row r="23" spans="1:12" x14ac:dyDescent="0.2">
      <c r="A23" s="434" t="s">
        <v>2081</v>
      </c>
      <c r="B23" s="435">
        <v>6000</v>
      </c>
      <c r="C23" s="435">
        <v>138940</v>
      </c>
      <c r="D23" s="435"/>
      <c r="E23" s="435"/>
      <c r="F23" s="435"/>
      <c r="G23" s="435"/>
      <c r="H23" s="435"/>
      <c r="I23" s="435"/>
      <c r="J23" s="435"/>
      <c r="K23" s="435"/>
      <c r="L23" s="435">
        <v>144940</v>
      </c>
    </row>
    <row r="24" spans="1:12" x14ac:dyDescent="0.2">
      <c r="A24" s="434" t="s">
        <v>26</v>
      </c>
      <c r="B24" s="435">
        <v>313440</v>
      </c>
      <c r="C24" s="435"/>
      <c r="D24" s="435"/>
      <c r="E24" s="435"/>
      <c r="F24" s="435"/>
      <c r="G24" s="435"/>
      <c r="H24" s="435"/>
      <c r="I24" s="435"/>
      <c r="J24" s="435"/>
      <c r="K24" s="435">
        <v>0</v>
      </c>
      <c r="L24" s="435">
        <v>313440</v>
      </c>
    </row>
    <row r="25" spans="1:12" x14ac:dyDescent="0.2">
      <c r="A25" s="434" t="s">
        <v>2191</v>
      </c>
      <c r="B25" s="435">
        <v>2625</v>
      </c>
      <c r="C25" s="435">
        <v>1212250</v>
      </c>
      <c r="D25" s="435"/>
      <c r="E25" s="435"/>
      <c r="F25" s="435">
        <v>401790</v>
      </c>
      <c r="G25" s="435"/>
      <c r="H25" s="435"/>
      <c r="I25" s="435"/>
      <c r="J25" s="435"/>
      <c r="K25" s="435">
        <v>0</v>
      </c>
      <c r="L25" s="435">
        <v>1616665</v>
      </c>
    </row>
    <row r="26" spans="1:12" x14ac:dyDescent="0.2">
      <c r="A26" s="434" t="s">
        <v>2148</v>
      </c>
      <c r="B26" s="435">
        <v>30000</v>
      </c>
      <c r="C26" s="435"/>
      <c r="D26" s="435"/>
      <c r="E26" s="435"/>
      <c r="F26" s="435"/>
      <c r="G26" s="435"/>
      <c r="H26" s="435"/>
      <c r="I26" s="435"/>
      <c r="J26" s="435"/>
      <c r="K26" s="435">
        <v>0</v>
      </c>
      <c r="L26" s="435">
        <v>30000</v>
      </c>
    </row>
    <row r="27" spans="1:12" x14ac:dyDescent="0.2">
      <c r="A27" s="434" t="s">
        <v>2146</v>
      </c>
      <c r="B27" s="435">
        <v>101000</v>
      </c>
      <c r="C27" s="435"/>
      <c r="D27" s="435"/>
      <c r="E27" s="435"/>
      <c r="F27" s="435">
        <v>12000</v>
      </c>
      <c r="G27" s="435"/>
      <c r="H27" s="435"/>
      <c r="I27" s="435"/>
      <c r="J27" s="435">
        <v>0</v>
      </c>
      <c r="K27" s="435">
        <v>0</v>
      </c>
      <c r="L27" s="435">
        <v>113000</v>
      </c>
    </row>
    <row r="28" spans="1:12" x14ac:dyDescent="0.2">
      <c r="A28" s="434" t="s">
        <v>2004</v>
      </c>
      <c r="B28" s="435">
        <v>118000</v>
      </c>
      <c r="C28" s="435"/>
      <c r="D28" s="435"/>
      <c r="E28" s="435"/>
      <c r="F28" s="435"/>
      <c r="G28" s="435"/>
      <c r="H28" s="435"/>
      <c r="I28" s="435"/>
      <c r="J28" s="435"/>
      <c r="K28" s="435"/>
      <c r="L28" s="435">
        <v>118000</v>
      </c>
    </row>
    <row r="29" spans="1:12" x14ac:dyDescent="0.2">
      <c r="A29" s="434" t="s">
        <v>929</v>
      </c>
      <c r="B29" s="435">
        <v>4179186.8</v>
      </c>
      <c r="C29" s="435"/>
      <c r="D29" s="435"/>
      <c r="E29" s="435">
        <v>1464000</v>
      </c>
      <c r="F29" s="435"/>
      <c r="G29" s="435"/>
      <c r="H29" s="435"/>
      <c r="I29" s="435">
        <v>216000</v>
      </c>
      <c r="J29" s="435"/>
      <c r="K29" s="435"/>
      <c r="L29" s="435">
        <v>5859186.7999999998</v>
      </c>
    </row>
    <row r="30" spans="1:12" x14ac:dyDescent="0.2">
      <c r="A30" s="434" t="s">
        <v>2153</v>
      </c>
      <c r="B30" s="435">
        <v>5072241.8</v>
      </c>
      <c r="C30" s="435">
        <v>1550200</v>
      </c>
      <c r="D30" s="435">
        <v>600000</v>
      </c>
      <c r="E30" s="435">
        <v>1464000</v>
      </c>
      <c r="F30" s="435">
        <v>413790</v>
      </c>
      <c r="G30" s="435">
        <v>370000</v>
      </c>
      <c r="H30" s="435">
        <v>325600</v>
      </c>
      <c r="I30" s="435">
        <v>216000</v>
      </c>
      <c r="J30" s="435">
        <v>0</v>
      </c>
      <c r="K30" s="435">
        <v>0</v>
      </c>
      <c r="L30" s="435">
        <v>10011831.800000001</v>
      </c>
    </row>
  </sheetData>
  <pageMargins left="0.7" right="0.7" top="0.75" bottom="0.75" header="0.3" footer="0.3"/>
  <pageSetup orientation="portrait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C66FF"/>
  </sheetPr>
  <dimension ref="A1:Q79"/>
  <sheetViews>
    <sheetView topLeftCell="A9" zoomScale="85" zoomScaleNormal="85" workbookViewId="0">
      <selection activeCell="F61" sqref="F61"/>
    </sheetView>
  </sheetViews>
  <sheetFormatPr defaultRowHeight="14.25" x14ac:dyDescent="0.2"/>
  <cols>
    <col min="1" max="1" width="6.5" customWidth="1"/>
    <col min="2" max="2" width="5.875" customWidth="1"/>
    <col min="3" max="3" width="6.125" customWidth="1"/>
    <col min="4" max="4" width="6.75" customWidth="1"/>
    <col min="5" max="5" width="23.875" style="14" customWidth="1"/>
    <col min="6" max="6" width="20.5" customWidth="1"/>
    <col min="7" max="7" width="10.5" customWidth="1"/>
    <col min="8" max="8" width="7.375" customWidth="1"/>
    <col min="9" max="9" width="6.875" customWidth="1"/>
    <col min="10" max="10" width="5.625" customWidth="1"/>
    <col min="12" max="12" width="15.375" style="472" customWidth="1"/>
    <col min="13" max="13" width="10.25" style="470" customWidth="1"/>
    <col min="14" max="14" width="7" customWidth="1"/>
    <col min="15" max="15" width="6.625" customWidth="1"/>
    <col min="17" max="17" width="7.375" customWidth="1"/>
  </cols>
  <sheetData>
    <row r="1" spans="1:17" s="5" customFormat="1" ht="93.75" x14ac:dyDescent="0.2">
      <c r="A1" s="730" t="s">
        <v>60</v>
      </c>
      <c r="B1" s="730"/>
      <c r="C1" s="730"/>
      <c r="D1" s="730"/>
      <c r="E1" s="207" t="s">
        <v>61</v>
      </c>
      <c r="F1" s="207" t="s">
        <v>62</v>
      </c>
      <c r="G1" s="207" t="s">
        <v>63</v>
      </c>
      <c r="H1" s="207" t="s">
        <v>64</v>
      </c>
      <c r="I1" s="731" t="s">
        <v>65</v>
      </c>
      <c r="J1" s="731"/>
      <c r="K1" s="731" t="s">
        <v>66</v>
      </c>
      <c r="L1" s="873"/>
      <c r="M1" s="731"/>
      <c r="N1" s="732" t="s">
        <v>67</v>
      </c>
      <c r="O1" s="732"/>
      <c r="P1" s="207" t="s">
        <v>1852</v>
      </c>
      <c r="Q1" s="207" t="s">
        <v>1853</v>
      </c>
    </row>
    <row r="2" spans="1:17" s="5" customFormat="1" ht="93.75" x14ac:dyDescent="0.2">
      <c r="A2" s="208" t="s">
        <v>1680</v>
      </c>
      <c r="B2" s="208" t="s">
        <v>1679</v>
      </c>
      <c r="C2" s="208" t="s">
        <v>1681</v>
      </c>
      <c r="D2" s="206" t="s">
        <v>1682</v>
      </c>
      <c r="E2" s="207" t="s">
        <v>61</v>
      </c>
      <c r="F2" s="207" t="s">
        <v>62</v>
      </c>
      <c r="G2" s="207" t="s">
        <v>63</v>
      </c>
      <c r="H2" s="207" t="s">
        <v>64</v>
      </c>
      <c r="I2" s="207" t="s">
        <v>72</v>
      </c>
      <c r="J2" s="207" t="s">
        <v>42</v>
      </c>
      <c r="K2" s="298" t="s">
        <v>73</v>
      </c>
      <c r="L2" s="471" t="s">
        <v>74</v>
      </c>
      <c r="M2" s="469" t="s">
        <v>75</v>
      </c>
      <c r="N2" s="207" t="s">
        <v>76</v>
      </c>
      <c r="O2" s="207" t="s">
        <v>77</v>
      </c>
      <c r="P2" s="207" t="s">
        <v>1852</v>
      </c>
      <c r="Q2" s="207" t="s">
        <v>1853</v>
      </c>
    </row>
    <row r="3" spans="1:17" s="424" customFormat="1" ht="94.5" hidden="1" x14ac:dyDescent="0.2">
      <c r="A3" s="424">
        <v>1</v>
      </c>
      <c r="E3" s="424" t="s">
        <v>714</v>
      </c>
      <c r="F3" s="424" t="s">
        <v>876</v>
      </c>
      <c r="G3" s="424" t="s">
        <v>877</v>
      </c>
      <c r="K3" s="424" t="s">
        <v>1768</v>
      </c>
      <c r="L3" s="525">
        <v>0</v>
      </c>
      <c r="M3" s="526"/>
      <c r="P3" s="424" t="s">
        <v>880</v>
      </c>
      <c r="Q3" s="424" t="s">
        <v>2191</v>
      </c>
    </row>
    <row r="4" spans="1:17" s="424" customFormat="1" ht="94.5" hidden="1" x14ac:dyDescent="0.2">
      <c r="A4" s="424">
        <v>1</v>
      </c>
      <c r="E4" s="424" t="s">
        <v>798</v>
      </c>
      <c r="F4" s="424" t="s">
        <v>799</v>
      </c>
      <c r="G4" s="424" t="s">
        <v>800</v>
      </c>
      <c r="H4" s="424" t="s">
        <v>1922</v>
      </c>
      <c r="I4" s="424" t="s">
        <v>801</v>
      </c>
      <c r="J4" s="424" t="s">
        <v>802</v>
      </c>
      <c r="K4" s="424" t="s">
        <v>1768</v>
      </c>
      <c r="L4" s="525">
        <v>0</v>
      </c>
      <c r="M4" s="526"/>
      <c r="N4" s="424" t="s">
        <v>803</v>
      </c>
      <c r="P4" s="424" t="s">
        <v>804</v>
      </c>
      <c r="Q4" s="424" t="s">
        <v>2191</v>
      </c>
    </row>
    <row r="5" spans="1:17" s="424" customFormat="1" ht="173.25" hidden="1" x14ac:dyDescent="0.2">
      <c r="A5" s="424">
        <v>1</v>
      </c>
      <c r="E5" s="424" t="s">
        <v>867</v>
      </c>
      <c r="F5" s="424" t="s">
        <v>868</v>
      </c>
      <c r="G5" s="424" t="s">
        <v>869</v>
      </c>
      <c r="K5" s="424" t="s">
        <v>1768</v>
      </c>
      <c r="L5" s="525">
        <v>147200</v>
      </c>
      <c r="M5" s="526">
        <v>102</v>
      </c>
      <c r="P5" s="424" t="s">
        <v>699</v>
      </c>
      <c r="Q5" s="424" t="s">
        <v>2191</v>
      </c>
    </row>
    <row r="6" spans="1:17" s="424" customFormat="1" ht="78.75" hidden="1" x14ac:dyDescent="0.2">
      <c r="A6" s="424">
        <v>1</v>
      </c>
      <c r="E6" s="424" t="s">
        <v>740</v>
      </c>
      <c r="F6" s="424" t="s">
        <v>917</v>
      </c>
      <c r="K6" s="424" t="s">
        <v>1768</v>
      </c>
      <c r="L6" s="525">
        <v>2625</v>
      </c>
      <c r="M6" s="526">
        <v>101</v>
      </c>
      <c r="Q6" s="424" t="s">
        <v>2191</v>
      </c>
    </row>
    <row r="7" spans="1:17" s="424" customFormat="1" ht="157.5" hidden="1" x14ac:dyDescent="0.2">
      <c r="A7" s="424">
        <v>1</v>
      </c>
      <c r="E7" s="424" t="s">
        <v>906</v>
      </c>
      <c r="F7" s="424" t="s">
        <v>907</v>
      </c>
      <c r="G7" s="424" t="s">
        <v>908</v>
      </c>
      <c r="K7" s="424" t="s">
        <v>1768</v>
      </c>
      <c r="L7" s="525">
        <v>37050</v>
      </c>
      <c r="M7" s="526">
        <v>102</v>
      </c>
      <c r="P7" s="424" t="s">
        <v>735</v>
      </c>
      <c r="Q7" s="424" t="s">
        <v>2191</v>
      </c>
    </row>
    <row r="8" spans="1:17" s="424" customFormat="1" ht="173.25" hidden="1" x14ac:dyDescent="0.2">
      <c r="A8" s="424">
        <v>1</v>
      </c>
      <c r="E8" s="424" t="s">
        <v>996</v>
      </c>
      <c r="F8" s="424" t="s">
        <v>997</v>
      </c>
      <c r="G8" s="424" t="s">
        <v>2140</v>
      </c>
      <c r="H8" s="424" t="s">
        <v>998</v>
      </c>
      <c r="K8" s="424" t="s">
        <v>1768</v>
      </c>
      <c r="L8" s="525">
        <v>5000</v>
      </c>
      <c r="M8" s="526">
        <v>101</v>
      </c>
      <c r="N8" s="424" t="s">
        <v>1000</v>
      </c>
      <c r="O8" s="424" t="s">
        <v>1001</v>
      </c>
      <c r="P8" s="424" t="s">
        <v>1002</v>
      </c>
      <c r="Q8" s="424" t="s">
        <v>1003</v>
      </c>
    </row>
    <row r="9" spans="1:17" s="424" customFormat="1" ht="173.25" x14ac:dyDescent="0.2">
      <c r="A9" s="424">
        <v>1</v>
      </c>
      <c r="E9" s="424" t="s">
        <v>1291</v>
      </c>
      <c r="F9" s="424" t="s">
        <v>1292</v>
      </c>
      <c r="G9" s="424" t="s">
        <v>1293</v>
      </c>
      <c r="K9" s="424" t="s">
        <v>1768</v>
      </c>
      <c r="L9" s="525">
        <v>7125</v>
      </c>
      <c r="M9" s="526">
        <v>101</v>
      </c>
      <c r="P9" s="424" t="s">
        <v>1285</v>
      </c>
      <c r="Q9" s="424" t="s">
        <v>1286</v>
      </c>
    </row>
    <row r="10" spans="1:17" s="424" customFormat="1" ht="110.25" hidden="1" x14ac:dyDescent="0.2">
      <c r="A10" s="424">
        <v>1</v>
      </c>
      <c r="B10" s="424" t="s">
        <v>1014</v>
      </c>
      <c r="C10" s="424" t="s">
        <v>1014</v>
      </c>
      <c r="D10" s="424" t="s">
        <v>1014</v>
      </c>
      <c r="E10" s="424" t="s">
        <v>1015</v>
      </c>
      <c r="F10" s="424" t="s">
        <v>1016</v>
      </c>
      <c r="G10" s="424" t="s">
        <v>1017</v>
      </c>
      <c r="H10" s="424" t="s">
        <v>1018</v>
      </c>
      <c r="K10" s="424" t="s">
        <v>1768</v>
      </c>
      <c r="L10" s="525">
        <v>9930</v>
      </c>
      <c r="M10" s="526">
        <v>101</v>
      </c>
      <c r="O10" s="424">
        <v>9930</v>
      </c>
      <c r="P10" s="424" t="s">
        <v>1019</v>
      </c>
      <c r="Q10" s="424" t="s">
        <v>173</v>
      </c>
    </row>
    <row r="11" spans="1:17" s="424" customFormat="1" ht="409.5" hidden="1" x14ac:dyDescent="0.2">
      <c r="A11" s="424">
        <v>1</v>
      </c>
      <c r="B11" s="424" t="s">
        <v>1014</v>
      </c>
      <c r="C11" s="424" t="s">
        <v>1014</v>
      </c>
      <c r="D11" s="424" t="s">
        <v>1014</v>
      </c>
      <c r="E11" s="424" t="s">
        <v>1931</v>
      </c>
      <c r="F11" s="424" t="s">
        <v>1075</v>
      </c>
      <c r="G11" s="424" t="s">
        <v>1920</v>
      </c>
      <c r="H11" s="424" t="s">
        <v>1606</v>
      </c>
      <c r="K11" s="424" t="s">
        <v>1768</v>
      </c>
      <c r="L11" s="525">
        <v>33500</v>
      </c>
      <c r="M11" s="526">
        <v>102</v>
      </c>
      <c r="N11" s="424" t="s">
        <v>1609</v>
      </c>
      <c r="O11" s="424" t="s">
        <v>1610</v>
      </c>
      <c r="P11" s="424" t="s">
        <v>1076</v>
      </c>
      <c r="Q11" s="424" t="s">
        <v>173</v>
      </c>
    </row>
    <row r="12" spans="1:17" s="424" customFormat="1" ht="267.75" hidden="1" x14ac:dyDescent="0.2">
      <c r="A12" s="424">
        <v>1</v>
      </c>
      <c r="E12" s="424" t="s">
        <v>1147</v>
      </c>
      <c r="F12" s="424" t="s">
        <v>1148</v>
      </c>
      <c r="G12" s="424" t="s">
        <v>1149</v>
      </c>
      <c r="H12" s="424" t="s">
        <v>1150</v>
      </c>
      <c r="K12" s="424" t="s">
        <v>1933</v>
      </c>
      <c r="L12" s="525">
        <v>12510</v>
      </c>
      <c r="M12" s="526">
        <v>102</v>
      </c>
      <c r="O12" s="424">
        <v>12510</v>
      </c>
      <c r="P12" s="424" t="s">
        <v>1153</v>
      </c>
      <c r="Q12" s="424" t="s">
        <v>173</v>
      </c>
    </row>
    <row r="13" spans="1:17" s="424" customFormat="1" ht="110.25" hidden="1" x14ac:dyDescent="0.2">
      <c r="A13" s="424">
        <v>1</v>
      </c>
      <c r="E13" s="424" t="s">
        <v>1165</v>
      </c>
      <c r="F13" s="424" t="s">
        <v>1166</v>
      </c>
      <c r="G13" s="424" t="s">
        <v>1167</v>
      </c>
      <c r="H13" s="424" t="s">
        <v>1168</v>
      </c>
      <c r="K13" s="424" t="s">
        <v>1768</v>
      </c>
      <c r="L13" s="525">
        <v>5000</v>
      </c>
      <c r="M13" s="526">
        <v>102</v>
      </c>
      <c r="N13" s="424" t="s">
        <v>1171</v>
      </c>
      <c r="O13" s="424">
        <v>5000</v>
      </c>
      <c r="P13" s="424" t="s">
        <v>1153</v>
      </c>
      <c r="Q13" s="424" t="s">
        <v>173</v>
      </c>
    </row>
    <row r="14" spans="1:17" s="424" customFormat="1" ht="126" hidden="1" x14ac:dyDescent="0.2">
      <c r="A14" s="424">
        <v>1</v>
      </c>
      <c r="E14" s="424" t="s">
        <v>1054</v>
      </c>
      <c r="F14" s="424" t="s">
        <v>1959</v>
      </c>
      <c r="G14" s="424" t="s">
        <v>1055</v>
      </c>
      <c r="K14" s="424" t="s">
        <v>1768</v>
      </c>
      <c r="L14" s="525">
        <v>43080</v>
      </c>
      <c r="M14" s="526">
        <v>101</v>
      </c>
      <c r="P14" s="424" t="s">
        <v>1061</v>
      </c>
      <c r="Q14" s="424" t="s">
        <v>173</v>
      </c>
    </row>
    <row r="15" spans="1:17" s="424" customFormat="1" ht="47.25" hidden="1" x14ac:dyDescent="0.2">
      <c r="A15" s="424">
        <v>1</v>
      </c>
      <c r="B15" s="424" t="s">
        <v>1014</v>
      </c>
      <c r="C15" s="424" t="s">
        <v>1014</v>
      </c>
      <c r="D15" s="424" t="s">
        <v>1014</v>
      </c>
      <c r="E15" s="424" t="s">
        <v>1069</v>
      </c>
      <c r="F15" s="424" t="s">
        <v>1070</v>
      </c>
      <c r="G15" s="424" t="s">
        <v>1014</v>
      </c>
      <c r="K15" s="424" t="s">
        <v>1768</v>
      </c>
      <c r="L15" s="525">
        <v>2400</v>
      </c>
      <c r="M15" s="526">
        <v>101</v>
      </c>
      <c r="P15" s="424" t="s">
        <v>1074</v>
      </c>
      <c r="Q15" s="424" t="s">
        <v>173</v>
      </c>
    </row>
    <row r="16" spans="1:17" s="424" customFormat="1" ht="110.25" hidden="1" x14ac:dyDescent="0.2">
      <c r="A16" s="424">
        <v>1</v>
      </c>
      <c r="B16" s="424" t="s">
        <v>1014</v>
      </c>
      <c r="C16" s="424" t="s">
        <v>1014</v>
      </c>
      <c r="D16" s="424" t="s">
        <v>1014</v>
      </c>
      <c r="E16" s="424" t="s">
        <v>1077</v>
      </c>
      <c r="F16" s="424" t="s">
        <v>1078</v>
      </c>
      <c r="G16" s="424" t="s">
        <v>1079</v>
      </c>
      <c r="K16" s="424" t="s">
        <v>1768</v>
      </c>
      <c r="L16" s="525">
        <v>600000</v>
      </c>
      <c r="M16" s="526">
        <v>103</v>
      </c>
      <c r="P16" s="424" t="s">
        <v>1082</v>
      </c>
      <c r="Q16" s="424" t="s">
        <v>173</v>
      </c>
    </row>
    <row r="17" spans="1:17" s="424" customFormat="1" ht="78.75" hidden="1" x14ac:dyDescent="0.2">
      <c r="A17" s="424">
        <v>1</v>
      </c>
      <c r="E17" s="424" t="s">
        <v>1134</v>
      </c>
      <c r="F17" s="424" t="s">
        <v>1135</v>
      </c>
      <c r="G17" s="424" t="s">
        <v>1136</v>
      </c>
      <c r="K17" s="424" t="s">
        <v>1768</v>
      </c>
      <c r="L17" s="525">
        <v>8000</v>
      </c>
      <c r="M17" s="526">
        <v>102</v>
      </c>
      <c r="P17" s="424" t="s">
        <v>1082</v>
      </c>
      <c r="Q17" s="424" t="s">
        <v>173</v>
      </c>
    </row>
    <row r="18" spans="1:17" s="424" customFormat="1" ht="31.5" hidden="1" x14ac:dyDescent="0.2">
      <c r="A18" s="424">
        <v>1</v>
      </c>
      <c r="E18" s="424" t="s">
        <v>1273</v>
      </c>
      <c r="K18" s="424" t="s">
        <v>1768</v>
      </c>
      <c r="L18" s="525">
        <v>30000</v>
      </c>
      <c r="M18" s="526">
        <v>101</v>
      </c>
      <c r="N18" s="424" t="s">
        <v>1277</v>
      </c>
      <c r="P18" s="424" t="s">
        <v>1278</v>
      </c>
      <c r="Q18" s="424" t="s">
        <v>2148</v>
      </c>
    </row>
    <row r="19" spans="1:17" s="424" customFormat="1" ht="31.5" hidden="1" x14ac:dyDescent="0.2">
      <c r="A19" s="424">
        <v>1</v>
      </c>
      <c r="E19" s="424" t="s">
        <v>1279</v>
      </c>
      <c r="F19" s="424" t="s">
        <v>1280</v>
      </c>
      <c r="K19" s="424" t="s">
        <v>1768</v>
      </c>
      <c r="L19" s="525">
        <v>0</v>
      </c>
      <c r="M19" s="526"/>
      <c r="P19" s="424" t="s">
        <v>1282</v>
      </c>
      <c r="Q19" s="424" t="s">
        <v>2148</v>
      </c>
    </row>
    <row r="20" spans="1:17" s="424" customFormat="1" ht="31.5" hidden="1" x14ac:dyDescent="0.2">
      <c r="A20" s="424">
        <v>1</v>
      </c>
      <c r="E20" s="424" t="s">
        <v>1283</v>
      </c>
      <c r="K20" s="424" t="s">
        <v>1768</v>
      </c>
      <c r="L20" s="525">
        <v>0</v>
      </c>
      <c r="M20" s="526"/>
      <c r="P20" s="424" t="s">
        <v>1284</v>
      </c>
      <c r="Q20" s="424" t="s">
        <v>2148</v>
      </c>
    </row>
    <row r="21" spans="1:17" s="424" customFormat="1" ht="141.75" hidden="1" x14ac:dyDescent="0.2">
      <c r="A21" s="424">
        <v>1</v>
      </c>
      <c r="E21" s="424" t="s">
        <v>1403</v>
      </c>
      <c r="F21" s="424" t="s">
        <v>1404</v>
      </c>
      <c r="G21" s="424" t="s">
        <v>1405</v>
      </c>
      <c r="H21" s="424" t="s">
        <v>1406</v>
      </c>
      <c r="K21" s="424" t="s">
        <v>1768</v>
      </c>
      <c r="L21" s="525">
        <v>0</v>
      </c>
      <c r="M21" s="526"/>
      <c r="P21" s="424" t="s">
        <v>1376</v>
      </c>
      <c r="Q21" s="424" t="s">
        <v>2146</v>
      </c>
    </row>
    <row r="22" spans="1:17" s="424" customFormat="1" ht="110.25" hidden="1" x14ac:dyDescent="0.2">
      <c r="A22" s="424">
        <v>1</v>
      </c>
      <c r="E22" s="424" t="s">
        <v>1410</v>
      </c>
      <c r="F22" s="424" t="s">
        <v>1411</v>
      </c>
      <c r="G22" s="424" t="s">
        <v>1412</v>
      </c>
      <c r="K22" s="424" t="s">
        <v>1768</v>
      </c>
      <c r="L22" s="525">
        <v>13440</v>
      </c>
      <c r="M22" s="526">
        <v>101</v>
      </c>
      <c r="P22" s="424" t="s">
        <v>1376</v>
      </c>
      <c r="Q22" s="424" t="s">
        <v>2146</v>
      </c>
    </row>
    <row r="23" spans="1:17" s="424" customFormat="1" ht="110.25" hidden="1" x14ac:dyDescent="0.2">
      <c r="A23" s="424">
        <v>1</v>
      </c>
      <c r="E23" s="424" t="s">
        <v>1410</v>
      </c>
      <c r="F23" s="424" t="s">
        <v>1411</v>
      </c>
      <c r="G23" s="424" t="s">
        <v>1412</v>
      </c>
      <c r="K23" s="424" t="s">
        <v>1768</v>
      </c>
      <c r="L23" s="525">
        <v>12000</v>
      </c>
      <c r="M23" s="526">
        <v>501</v>
      </c>
      <c r="P23" s="424" t="s">
        <v>1376</v>
      </c>
      <c r="Q23" s="424" t="s">
        <v>2146</v>
      </c>
    </row>
    <row r="24" spans="1:17" s="424" customFormat="1" ht="220.5" hidden="1" x14ac:dyDescent="0.2">
      <c r="A24" s="424">
        <v>1</v>
      </c>
      <c r="E24" s="424" t="s">
        <v>1425</v>
      </c>
      <c r="F24" s="424" t="s">
        <v>1426</v>
      </c>
      <c r="G24" s="424" t="s">
        <v>1427</v>
      </c>
      <c r="H24" s="424" t="s">
        <v>1428</v>
      </c>
      <c r="K24" s="424" t="s">
        <v>1768</v>
      </c>
      <c r="L24" s="525">
        <v>0</v>
      </c>
      <c r="M24" s="526"/>
      <c r="P24" s="424" t="s">
        <v>1376</v>
      </c>
      <c r="Q24" s="424" t="s">
        <v>2146</v>
      </c>
    </row>
    <row r="25" spans="1:17" s="424" customFormat="1" ht="157.5" hidden="1" x14ac:dyDescent="0.2">
      <c r="A25" s="424">
        <v>1</v>
      </c>
      <c r="E25" s="424" t="s">
        <v>1430</v>
      </c>
      <c r="F25" s="424" t="s">
        <v>1431</v>
      </c>
      <c r="G25" s="424" t="s">
        <v>1432</v>
      </c>
      <c r="H25" s="424" t="s">
        <v>1433</v>
      </c>
      <c r="I25" s="424" t="s">
        <v>1434</v>
      </c>
      <c r="J25" s="424" t="s">
        <v>1435</v>
      </c>
      <c r="K25" s="424" t="s">
        <v>1768</v>
      </c>
      <c r="L25" s="525">
        <v>0</v>
      </c>
      <c r="M25" s="526" t="s">
        <v>1436</v>
      </c>
      <c r="N25" s="424" t="s">
        <v>935</v>
      </c>
      <c r="P25" s="424" t="s">
        <v>1376</v>
      </c>
      <c r="Q25" s="424" t="s">
        <v>2146</v>
      </c>
    </row>
    <row r="26" spans="1:17" s="424" customFormat="1" ht="94.5" hidden="1" x14ac:dyDescent="0.2">
      <c r="A26" s="424">
        <v>1</v>
      </c>
      <c r="E26" s="424" t="s">
        <v>1442</v>
      </c>
      <c r="F26" s="424" t="s">
        <v>1443</v>
      </c>
      <c r="G26" s="424" t="s">
        <v>1444</v>
      </c>
      <c r="K26" s="424" t="s">
        <v>1768</v>
      </c>
      <c r="L26" s="525">
        <v>0</v>
      </c>
      <c r="M26" s="526"/>
      <c r="P26" s="424" t="s">
        <v>1376</v>
      </c>
      <c r="Q26" s="424" t="s">
        <v>2146</v>
      </c>
    </row>
    <row r="27" spans="1:17" s="424" customFormat="1" ht="220.5" hidden="1" x14ac:dyDescent="0.2">
      <c r="A27" s="424">
        <v>1</v>
      </c>
      <c r="E27" s="424" t="s">
        <v>1447</v>
      </c>
      <c r="F27" s="424" t="s">
        <v>1448</v>
      </c>
      <c r="G27" s="424" t="s">
        <v>1449</v>
      </c>
      <c r="H27" s="424" t="s">
        <v>1450</v>
      </c>
      <c r="I27" s="424" t="s">
        <v>1451</v>
      </c>
      <c r="J27" s="424" t="s">
        <v>1414</v>
      </c>
      <c r="K27" s="424" t="s">
        <v>1768</v>
      </c>
      <c r="L27" s="525">
        <v>0</v>
      </c>
      <c r="M27" s="526"/>
      <c r="P27" s="424" t="s">
        <v>1376</v>
      </c>
      <c r="Q27" s="424" t="s">
        <v>2146</v>
      </c>
    </row>
    <row r="28" spans="1:17" s="424" customFormat="1" ht="236.25" hidden="1" x14ac:dyDescent="0.2">
      <c r="A28" s="424">
        <v>1</v>
      </c>
      <c r="E28" s="424" t="s">
        <v>1456</v>
      </c>
      <c r="F28" s="424" t="s">
        <v>1457</v>
      </c>
      <c r="G28" s="424" t="s">
        <v>1458</v>
      </c>
      <c r="H28" s="424" t="s">
        <v>1459</v>
      </c>
      <c r="K28" s="424" t="s">
        <v>1768</v>
      </c>
      <c r="L28" s="525">
        <v>80000</v>
      </c>
      <c r="M28" s="526">
        <v>101</v>
      </c>
      <c r="P28" s="424" t="s">
        <v>1392</v>
      </c>
      <c r="Q28" s="424" t="s">
        <v>2146</v>
      </c>
    </row>
    <row r="29" spans="1:17" s="424" customFormat="1" ht="126" hidden="1" x14ac:dyDescent="0.2">
      <c r="A29" s="424">
        <v>1</v>
      </c>
      <c r="E29" s="424" t="s">
        <v>1462</v>
      </c>
      <c r="F29" s="424" t="s">
        <v>1463</v>
      </c>
      <c r="G29" s="424" t="s">
        <v>1464</v>
      </c>
      <c r="H29" s="424" t="s">
        <v>1465</v>
      </c>
      <c r="K29" s="424" t="s">
        <v>1768</v>
      </c>
      <c r="L29" s="525">
        <v>7560</v>
      </c>
      <c r="M29" s="526">
        <v>101</v>
      </c>
      <c r="N29" s="424" t="s">
        <v>1236</v>
      </c>
      <c r="P29" s="424" t="s">
        <v>1376</v>
      </c>
      <c r="Q29" s="424" t="s">
        <v>2146</v>
      </c>
    </row>
    <row r="30" spans="1:17" s="424" customFormat="1" ht="173.25" hidden="1" x14ac:dyDescent="0.2">
      <c r="A30" s="424">
        <v>1</v>
      </c>
      <c r="E30" s="424" t="s">
        <v>1470</v>
      </c>
      <c r="F30" s="424" t="s">
        <v>1471</v>
      </c>
      <c r="H30" s="424" t="s">
        <v>1472</v>
      </c>
      <c r="I30" s="424" t="s">
        <v>1473</v>
      </c>
      <c r="J30" s="424" t="s">
        <v>1439</v>
      </c>
      <c r="K30" s="424" t="s">
        <v>1768</v>
      </c>
      <c r="L30" s="525">
        <v>0</v>
      </c>
      <c r="M30" s="526"/>
      <c r="P30" s="424" t="s">
        <v>1376</v>
      </c>
      <c r="Q30" s="424" t="s">
        <v>2146</v>
      </c>
    </row>
    <row r="31" spans="1:17" s="424" customFormat="1" ht="189" hidden="1" x14ac:dyDescent="0.2">
      <c r="A31" s="424">
        <v>1</v>
      </c>
      <c r="E31" s="424" t="s">
        <v>1475</v>
      </c>
      <c r="F31" s="424" t="s">
        <v>1476</v>
      </c>
      <c r="G31" s="424" t="s">
        <v>1477</v>
      </c>
      <c r="H31" s="424" t="s">
        <v>1478</v>
      </c>
      <c r="I31" s="424" t="s">
        <v>1479</v>
      </c>
      <c r="K31" s="424" t="s">
        <v>1768</v>
      </c>
      <c r="L31" s="525">
        <v>0</v>
      </c>
      <c r="M31" s="526"/>
      <c r="N31" s="424" t="s">
        <v>1480</v>
      </c>
      <c r="O31" s="424" t="s">
        <v>1453</v>
      </c>
      <c r="P31" s="424" t="s">
        <v>1376</v>
      </c>
      <c r="Q31" s="424" t="s">
        <v>2146</v>
      </c>
    </row>
    <row r="32" spans="1:17" s="424" customFormat="1" ht="141.75" hidden="1" x14ac:dyDescent="0.2">
      <c r="A32" s="424">
        <v>1</v>
      </c>
      <c r="E32" s="424" t="s">
        <v>1496</v>
      </c>
      <c r="F32" s="424" t="s">
        <v>1497</v>
      </c>
      <c r="G32" s="424" t="s">
        <v>1498</v>
      </c>
      <c r="H32" s="424" t="s">
        <v>1499</v>
      </c>
      <c r="I32" s="424" t="s">
        <v>1500</v>
      </c>
      <c r="J32" s="424">
        <v>47</v>
      </c>
      <c r="K32" s="424" t="s">
        <v>1768</v>
      </c>
      <c r="L32" s="525">
        <v>0</v>
      </c>
      <c r="M32" s="526"/>
      <c r="N32" s="424" t="s">
        <v>1501</v>
      </c>
      <c r="P32" s="424" t="s">
        <v>1491</v>
      </c>
      <c r="Q32" s="424" t="s">
        <v>26</v>
      </c>
    </row>
    <row r="33" spans="1:17" s="424" customFormat="1" ht="94.5" hidden="1" x14ac:dyDescent="0.2">
      <c r="A33" s="424">
        <v>1</v>
      </c>
      <c r="E33" s="424" t="s">
        <v>1551</v>
      </c>
      <c r="F33" s="424" t="s">
        <v>1552</v>
      </c>
      <c r="G33" s="424" t="s">
        <v>1553</v>
      </c>
      <c r="K33" s="424" t="s">
        <v>1768</v>
      </c>
      <c r="L33" s="525">
        <v>120000</v>
      </c>
      <c r="M33" s="526">
        <v>102</v>
      </c>
      <c r="N33" s="424" t="s">
        <v>1557</v>
      </c>
      <c r="O33" s="424">
        <v>5100</v>
      </c>
      <c r="P33" s="424" t="s">
        <v>1512</v>
      </c>
      <c r="Q33" s="424" t="s">
        <v>1512</v>
      </c>
    </row>
    <row r="34" spans="1:17" s="424" customFormat="1" ht="126" hidden="1" x14ac:dyDescent="0.2">
      <c r="A34" s="424">
        <v>1</v>
      </c>
      <c r="E34" s="424" t="s">
        <v>1568</v>
      </c>
      <c r="F34" s="424" t="s">
        <v>1569</v>
      </c>
      <c r="G34" s="424" t="s">
        <v>1570</v>
      </c>
      <c r="H34" s="424" t="s">
        <v>1571</v>
      </c>
      <c r="I34" s="424" t="s">
        <v>1572</v>
      </c>
      <c r="K34" s="424" t="s">
        <v>1768</v>
      </c>
      <c r="L34" s="525">
        <v>0</v>
      </c>
      <c r="M34" s="526"/>
      <c r="N34" s="424" t="s">
        <v>935</v>
      </c>
      <c r="P34" s="424" t="s">
        <v>1512</v>
      </c>
      <c r="Q34" s="424" t="s">
        <v>1512</v>
      </c>
    </row>
    <row r="35" spans="1:17" s="424" customFormat="1" ht="110.25" hidden="1" x14ac:dyDescent="0.2">
      <c r="A35" s="424">
        <v>1</v>
      </c>
      <c r="E35" s="424" t="s">
        <v>1580</v>
      </c>
      <c r="F35" s="424" t="s">
        <v>1581</v>
      </c>
      <c r="G35" s="424" t="s">
        <v>1582</v>
      </c>
      <c r="K35" s="424" t="s">
        <v>1768</v>
      </c>
      <c r="L35" s="525">
        <v>10000</v>
      </c>
      <c r="M35" s="526">
        <v>101</v>
      </c>
      <c r="P35" s="424" t="s">
        <v>1512</v>
      </c>
      <c r="Q35" s="424" t="s">
        <v>1512</v>
      </c>
    </row>
    <row r="36" spans="1:17" s="424" customFormat="1" ht="157.5" hidden="1" x14ac:dyDescent="0.2">
      <c r="A36" s="424">
        <v>1</v>
      </c>
      <c r="E36" s="424" t="s">
        <v>1592</v>
      </c>
      <c r="F36" s="424" t="s">
        <v>1593</v>
      </c>
      <c r="G36" s="424" t="s">
        <v>1594</v>
      </c>
      <c r="H36" s="424" t="s">
        <v>1595</v>
      </c>
      <c r="I36" s="424" t="s">
        <v>1596</v>
      </c>
      <c r="K36" s="424" t="s">
        <v>1768</v>
      </c>
      <c r="L36" s="525">
        <v>0</v>
      </c>
      <c r="M36" s="526"/>
      <c r="N36" s="424" t="s">
        <v>935</v>
      </c>
      <c r="P36" s="424" t="s">
        <v>1512</v>
      </c>
      <c r="Q36" s="424" t="s">
        <v>1512</v>
      </c>
    </row>
    <row r="37" spans="1:17" s="424" customFormat="1" ht="173.25" hidden="1" x14ac:dyDescent="0.2">
      <c r="A37" s="424">
        <v>1</v>
      </c>
      <c r="E37" s="424" t="s">
        <v>1857</v>
      </c>
      <c r="F37" s="424" t="s">
        <v>1858</v>
      </c>
      <c r="G37" s="424" t="s">
        <v>1859</v>
      </c>
      <c r="K37" s="424" t="s">
        <v>1768</v>
      </c>
      <c r="L37" s="525">
        <v>6000</v>
      </c>
      <c r="M37" s="526">
        <v>101</v>
      </c>
      <c r="P37" s="424" t="s">
        <v>1864</v>
      </c>
      <c r="Q37" s="424" t="s">
        <v>2081</v>
      </c>
    </row>
    <row r="38" spans="1:17" s="424" customFormat="1" ht="173.25" hidden="1" x14ac:dyDescent="0.2">
      <c r="A38" s="424">
        <v>1</v>
      </c>
      <c r="E38" s="424" t="s">
        <v>1857</v>
      </c>
      <c r="F38" s="424" t="s">
        <v>1858</v>
      </c>
      <c r="G38" s="424" t="s">
        <v>1859</v>
      </c>
      <c r="K38" s="424" t="s">
        <v>1768</v>
      </c>
      <c r="L38" s="525">
        <v>18000</v>
      </c>
      <c r="M38" s="526">
        <v>102</v>
      </c>
      <c r="P38" s="424" t="s">
        <v>1864</v>
      </c>
      <c r="Q38" s="424" t="s">
        <v>2081</v>
      </c>
    </row>
    <row r="39" spans="1:17" s="424" customFormat="1" ht="252" hidden="1" x14ac:dyDescent="0.2">
      <c r="A39" s="424">
        <v>1</v>
      </c>
      <c r="E39" s="424" t="s">
        <v>2141</v>
      </c>
      <c r="F39" s="424" t="s">
        <v>1878</v>
      </c>
      <c r="G39" s="424" t="s">
        <v>1879</v>
      </c>
      <c r="K39" s="424" t="s">
        <v>1768</v>
      </c>
      <c r="L39" s="525">
        <v>120940</v>
      </c>
      <c r="M39" s="526">
        <v>102</v>
      </c>
      <c r="P39" s="424" t="s">
        <v>1883</v>
      </c>
      <c r="Q39" s="424" t="s">
        <v>2081</v>
      </c>
    </row>
    <row r="40" spans="1:17" s="424" customFormat="1" ht="31.5" hidden="1" x14ac:dyDescent="0.2">
      <c r="A40" s="424">
        <v>2</v>
      </c>
      <c r="E40" s="424" t="s">
        <v>701</v>
      </c>
      <c r="K40" s="424" t="s">
        <v>1768</v>
      </c>
      <c r="L40" s="525">
        <v>1028000</v>
      </c>
      <c r="M40" s="526">
        <v>102</v>
      </c>
      <c r="P40" s="424" t="s">
        <v>713</v>
      </c>
      <c r="Q40" s="424" t="s">
        <v>2191</v>
      </c>
    </row>
    <row r="41" spans="1:17" s="424" customFormat="1" ht="189" hidden="1" x14ac:dyDescent="0.2">
      <c r="A41" s="424">
        <v>2</v>
      </c>
      <c r="E41" s="424" t="s">
        <v>851</v>
      </c>
      <c r="F41" s="424" t="s">
        <v>852</v>
      </c>
      <c r="G41" s="424" t="s">
        <v>853</v>
      </c>
      <c r="K41" s="424" t="s">
        <v>1768</v>
      </c>
      <c r="L41" s="525">
        <v>401790</v>
      </c>
      <c r="M41" s="526">
        <v>501</v>
      </c>
      <c r="P41" s="424" t="s">
        <v>699</v>
      </c>
      <c r="Q41" s="424" t="s">
        <v>2191</v>
      </c>
    </row>
    <row r="42" spans="1:17" s="424" customFormat="1" ht="63" hidden="1" x14ac:dyDescent="0.2">
      <c r="A42" s="424">
        <v>2</v>
      </c>
      <c r="E42" s="424" t="s">
        <v>1030</v>
      </c>
      <c r="F42" s="424" t="s">
        <v>1940</v>
      </c>
      <c r="K42" s="424" t="s">
        <v>1768</v>
      </c>
      <c r="L42" s="525">
        <v>1500</v>
      </c>
      <c r="M42" s="526">
        <v>101</v>
      </c>
      <c r="P42" s="424" t="s">
        <v>1034</v>
      </c>
      <c r="Q42" s="424" t="s">
        <v>173</v>
      </c>
    </row>
    <row r="43" spans="1:17" s="424" customFormat="1" ht="78.75" hidden="1" x14ac:dyDescent="0.2">
      <c r="A43" s="424">
        <v>2</v>
      </c>
      <c r="E43" s="424" t="s">
        <v>1539</v>
      </c>
      <c r="F43" s="424" t="s">
        <v>1540</v>
      </c>
      <c r="G43" s="424" t="s">
        <v>1541</v>
      </c>
      <c r="K43" s="424" t="s">
        <v>1768</v>
      </c>
      <c r="L43" s="525">
        <v>370000</v>
      </c>
      <c r="M43" s="526">
        <v>502</v>
      </c>
      <c r="P43" s="424" t="s">
        <v>1512</v>
      </c>
      <c r="Q43" s="424" t="s">
        <v>1512</v>
      </c>
    </row>
    <row r="44" spans="1:17" s="424" customFormat="1" ht="78.75" hidden="1" x14ac:dyDescent="0.2">
      <c r="A44" s="424">
        <v>2</v>
      </c>
      <c r="E44" s="424" t="s">
        <v>1539</v>
      </c>
      <c r="F44" s="424" t="s">
        <v>1540</v>
      </c>
      <c r="G44" s="424" t="s">
        <v>1541</v>
      </c>
      <c r="K44" s="424" t="s">
        <v>1768</v>
      </c>
      <c r="L44" s="525">
        <v>20000</v>
      </c>
      <c r="M44" s="526">
        <v>101</v>
      </c>
      <c r="P44" s="424" t="s">
        <v>1512</v>
      </c>
      <c r="Q44" s="424" t="s">
        <v>1512</v>
      </c>
    </row>
    <row r="45" spans="1:17" s="424" customFormat="1" ht="47.25" hidden="1" x14ac:dyDescent="0.2">
      <c r="A45" s="424">
        <v>2</v>
      </c>
      <c r="E45" s="424" t="s">
        <v>1944</v>
      </c>
      <c r="K45" s="424" t="s">
        <v>1768</v>
      </c>
      <c r="L45" s="525">
        <v>325600</v>
      </c>
      <c r="M45" s="526">
        <v>503</v>
      </c>
      <c r="Q45" s="424" t="s">
        <v>1761</v>
      </c>
    </row>
    <row r="46" spans="1:17" s="424" customFormat="1" ht="78.75" hidden="1" x14ac:dyDescent="0.2">
      <c r="A46" s="424">
        <v>2</v>
      </c>
      <c r="E46" s="424" t="s">
        <v>988</v>
      </c>
      <c r="K46" s="424" t="s">
        <v>1768</v>
      </c>
      <c r="L46" s="525">
        <v>0</v>
      </c>
      <c r="M46" s="526"/>
      <c r="P46" s="424" t="s">
        <v>1013</v>
      </c>
      <c r="Q46" s="424" t="s">
        <v>1003</v>
      </c>
    </row>
    <row r="47" spans="1:17" s="424" customFormat="1" ht="157.5" hidden="1" x14ac:dyDescent="0.2">
      <c r="A47" s="424">
        <v>2</v>
      </c>
      <c r="E47" s="424" t="s">
        <v>2064</v>
      </c>
      <c r="F47" s="424" t="s">
        <v>2065</v>
      </c>
      <c r="G47" s="424" t="s">
        <v>2066</v>
      </c>
      <c r="K47" s="424" t="s">
        <v>1768</v>
      </c>
      <c r="L47" s="525">
        <v>0</v>
      </c>
      <c r="M47" s="526"/>
      <c r="P47" s="424" t="s">
        <v>2041</v>
      </c>
      <c r="Q47" s="424" t="s">
        <v>2143</v>
      </c>
    </row>
    <row r="48" spans="1:17" s="424" customFormat="1" ht="31.5" hidden="1" x14ac:dyDescent="0.2">
      <c r="A48" s="424">
        <v>3</v>
      </c>
      <c r="E48" s="424" t="s">
        <v>1635</v>
      </c>
      <c r="K48" s="424" t="s">
        <v>1768</v>
      </c>
      <c r="L48" s="525">
        <v>118000</v>
      </c>
      <c r="M48" s="526">
        <v>101</v>
      </c>
      <c r="P48" s="424" t="s">
        <v>2167</v>
      </c>
      <c r="Q48" s="424" t="s">
        <v>2004</v>
      </c>
    </row>
    <row r="49" spans="1:17" s="424" customFormat="1" ht="63" hidden="1" x14ac:dyDescent="0.2">
      <c r="A49" s="424">
        <v>3</v>
      </c>
      <c r="E49" s="424" t="s">
        <v>1611</v>
      </c>
      <c r="F49" s="424" t="s">
        <v>1614</v>
      </c>
      <c r="G49" s="424" t="s">
        <v>1954</v>
      </c>
      <c r="K49" s="424" t="s">
        <v>1768</v>
      </c>
      <c r="L49" s="525">
        <v>36000</v>
      </c>
      <c r="M49" s="526">
        <v>101</v>
      </c>
      <c r="O49" s="424">
        <v>0</v>
      </c>
      <c r="P49" s="424" t="s">
        <v>1612</v>
      </c>
      <c r="Q49" s="424" t="s">
        <v>26</v>
      </c>
    </row>
    <row r="50" spans="1:17" s="424" customFormat="1" ht="126" hidden="1" x14ac:dyDescent="0.2">
      <c r="A50" s="424">
        <v>3</v>
      </c>
      <c r="E50" s="424" t="s">
        <v>1772</v>
      </c>
      <c r="F50" s="424" t="s">
        <v>1773</v>
      </c>
      <c r="G50" s="424" t="s">
        <v>1955</v>
      </c>
      <c r="H50" s="424" t="s">
        <v>2142</v>
      </c>
      <c r="K50" s="424" t="s">
        <v>1768</v>
      </c>
      <c r="L50" s="525">
        <v>158760</v>
      </c>
      <c r="M50" s="526">
        <v>101</v>
      </c>
      <c r="P50" s="424" t="s">
        <v>1779</v>
      </c>
      <c r="Q50" s="424" t="s">
        <v>26</v>
      </c>
    </row>
    <row r="51" spans="1:17" s="424" customFormat="1" ht="126" hidden="1" x14ac:dyDescent="0.2">
      <c r="A51" s="424">
        <v>3</v>
      </c>
      <c r="E51" s="424" t="s">
        <v>1807</v>
      </c>
      <c r="F51" s="424" t="s">
        <v>1808</v>
      </c>
      <c r="G51" s="424" t="s">
        <v>1956</v>
      </c>
      <c r="K51" s="424" t="s">
        <v>1768</v>
      </c>
      <c r="L51" s="525">
        <v>118680</v>
      </c>
      <c r="M51" s="526">
        <v>101</v>
      </c>
      <c r="P51" s="424" t="s">
        <v>1811</v>
      </c>
      <c r="Q51" s="424" t="s">
        <v>26</v>
      </c>
    </row>
    <row r="52" spans="1:17" s="424" customFormat="1" ht="78.75" hidden="1" x14ac:dyDescent="0.2">
      <c r="A52" s="424">
        <v>3</v>
      </c>
      <c r="E52" s="424" t="s">
        <v>930</v>
      </c>
      <c r="F52" s="424" t="s">
        <v>931</v>
      </c>
      <c r="G52" s="424" t="s">
        <v>932</v>
      </c>
      <c r="H52" s="424" t="s">
        <v>32</v>
      </c>
      <c r="K52" s="424" t="s">
        <v>1768</v>
      </c>
      <c r="L52" s="525">
        <v>1464000</v>
      </c>
      <c r="M52" s="526">
        <v>300</v>
      </c>
      <c r="P52" s="424" t="s">
        <v>1957</v>
      </c>
      <c r="Q52" s="424" t="s">
        <v>929</v>
      </c>
    </row>
    <row r="53" spans="1:17" s="424" customFormat="1" ht="78.75" hidden="1" x14ac:dyDescent="0.2">
      <c r="A53" s="424">
        <v>3</v>
      </c>
      <c r="E53" s="424" t="s">
        <v>930</v>
      </c>
      <c r="F53" s="424" t="s">
        <v>931</v>
      </c>
      <c r="G53" s="424" t="s">
        <v>932</v>
      </c>
      <c r="H53" s="424" t="s">
        <v>32</v>
      </c>
      <c r="K53" s="424" t="s">
        <v>1768</v>
      </c>
      <c r="L53" s="525">
        <v>4179186.8</v>
      </c>
      <c r="M53" s="526">
        <v>101</v>
      </c>
      <c r="P53" s="424" t="s">
        <v>1957</v>
      </c>
      <c r="Q53" s="424" t="s">
        <v>929</v>
      </c>
    </row>
    <row r="54" spans="1:17" s="424" customFormat="1" ht="78.75" hidden="1" x14ac:dyDescent="0.2">
      <c r="A54" s="424">
        <v>3</v>
      </c>
      <c r="E54" s="424" t="s">
        <v>930</v>
      </c>
      <c r="F54" s="424" t="s">
        <v>1996</v>
      </c>
      <c r="G54" s="424" t="s">
        <v>932</v>
      </c>
      <c r="H54" s="424" t="s">
        <v>32</v>
      </c>
      <c r="K54" s="424" t="s">
        <v>1768</v>
      </c>
      <c r="L54" s="525">
        <v>216000</v>
      </c>
      <c r="M54" s="526">
        <v>504</v>
      </c>
      <c r="P54" s="424" t="s">
        <v>1957</v>
      </c>
      <c r="Q54" s="424" t="s">
        <v>929</v>
      </c>
    </row>
    <row r="55" spans="1:17" s="424" customFormat="1" ht="78.75" hidden="1" x14ac:dyDescent="0.2">
      <c r="A55" s="424">
        <v>3</v>
      </c>
      <c r="E55" s="424" t="s">
        <v>1967</v>
      </c>
      <c r="F55" s="424" t="s">
        <v>989</v>
      </c>
      <c r="G55" s="424" t="s">
        <v>990</v>
      </c>
      <c r="K55" s="424" t="s">
        <v>1768</v>
      </c>
      <c r="L55" s="525">
        <v>10200</v>
      </c>
      <c r="M55" s="526">
        <v>101</v>
      </c>
      <c r="P55" s="424" t="s">
        <v>994</v>
      </c>
      <c r="Q55" s="424" t="s">
        <v>1003</v>
      </c>
    </row>
    <row r="56" spans="1:17" s="424" customFormat="1" ht="94.5" x14ac:dyDescent="0.2">
      <c r="A56" s="424">
        <v>3</v>
      </c>
      <c r="E56" s="424" t="s">
        <v>1306</v>
      </c>
      <c r="F56" s="424" t="s">
        <v>1307</v>
      </c>
      <c r="G56" s="424" t="s">
        <v>1308</v>
      </c>
      <c r="K56" s="424" t="s">
        <v>1768</v>
      </c>
      <c r="L56" s="525">
        <v>4600</v>
      </c>
      <c r="M56" s="526">
        <v>101</v>
      </c>
      <c r="N56" s="424" t="s">
        <v>1311</v>
      </c>
      <c r="O56" s="424">
        <v>4600</v>
      </c>
      <c r="P56" s="424" t="s">
        <v>1312</v>
      </c>
      <c r="Q56" s="424" t="s">
        <v>1286</v>
      </c>
    </row>
    <row r="57" spans="1:17" s="424" customFormat="1" ht="78.75" x14ac:dyDescent="0.2">
      <c r="A57" s="424">
        <v>3</v>
      </c>
      <c r="E57" s="424" t="s">
        <v>1313</v>
      </c>
      <c r="F57" s="424" t="s">
        <v>1314</v>
      </c>
      <c r="G57" s="424" t="s">
        <v>1315</v>
      </c>
      <c r="K57" s="424" t="s">
        <v>1768</v>
      </c>
      <c r="L57" s="525">
        <v>4600</v>
      </c>
      <c r="M57" s="526">
        <v>101</v>
      </c>
      <c r="P57" s="424" t="s">
        <v>1312</v>
      </c>
      <c r="Q57" s="424" t="s">
        <v>1286</v>
      </c>
    </row>
    <row r="58" spans="1:17" s="424" customFormat="1" ht="78.75" x14ac:dyDescent="0.2">
      <c r="A58" s="424">
        <v>3</v>
      </c>
      <c r="E58" s="424" t="s">
        <v>1318</v>
      </c>
      <c r="F58" s="424" t="s">
        <v>1319</v>
      </c>
      <c r="G58" s="424" t="s">
        <v>1320</v>
      </c>
      <c r="K58" s="424" t="s">
        <v>1768</v>
      </c>
      <c r="L58" s="525">
        <v>12500</v>
      </c>
      <c r="M58" s="526">
        <v>101</v>
      </c>
      <c r="P58" s="424" t="s">
        <v>1312</v>
      </c>
      <c r="Q58" s="424" t="s">
        <v>1286</v>
      </c>
    </row>
    <row r="59" spans="1:17" s="424" customFormat="1" ht="63" x14ac:dyDescent="0.2">
      <c r="A59" s="424">
        <v>3</v>
      </c>
      <c r="E59" s="424" t="s">
        <v>1323</v>
      </c>
      <c r="F59" s="424" t="s">
        <v>1324</v>
      </c>
      <c r="G59" s="424" t="s">
        <v>1325</v>
      </c>
      <c r="K59" s="424" t="s">
        <v>1768</v>
      </c>
      <c r="L59" s="525">
        <v>1000</v>
      </c>
      <c r="M59" s="526">
        <v>101</v>
      </c>
      <c r="P59" s="424" t="s">
        <v>1312</v>
      </c>
      <c r="Q59" s="424" t="s">
        <v>1286</v>
      </c>
    </row>
    <row r="60" spans="1:17" s="424" customFormat="1" ht="94.5" x14ac:dyDescent="0.2">
      <c r="A60" s="424">
        <v>3</v>
      </c>
      <c r="E60" s="424" t="s">
        <v>1328</v>
      </c>
      <c r="F60" s="424" t="s">
        <v>1329</v>
      </c>
      <c r="G60" s="424" t="s">
        <v>1330</v>
      </c>
      <c r="K60" s="424" t="s">
        <v>1768</v>
      </c>
      <c r="L60" s="525">
        <v>5000</v>
      </c>
      <c r="M60" s="526">
        <v>101</v>
      </c>
      <c r="P60" s="424" t="s">
        <v>1312</v>
      </c>
      <c r="Q60" s="424" t="s">
        <v>1286</v>
      </c>
    </row>
    <row r="61" spans="1:17" s="424" customFormat="1" ht="94.5" x14ac:dyDescent="0.2">
      <c r="A61" s="424">
        <v>3</v>
      </c>
      <c r="E61" s="424" t="s">
        <v>1333</v>
      </c>
      <c r="F61" s="424" t="s">
        <v>1334</v>
      </c>
      <c r="G61" s="424" t="s">
        <v>1335</v>
      </c>
      <c r="K61" s="424" t="s">
        <v>1768</v>
      </c>
      <c r="L61" s="525">
        <v>3600</v>
      </c>
      <c r="M61" s="526">
        <v>101</v>
      </c>
      <c r="P61" s="424" t="s">
        <v>1312</v>
      </c>
      <c r="Q61" s="424" t="s">
        <v>1286</v>
      </c>
    </row>
    <row r="62" spans="1:17" s="424" customFormat="1" ht="94.5" x14ac:dyDescent="0.2">
      <c r="A62" s="424">
        <v>3</v>
      </c>
      <c r="E62" s="424" t="s">
        <v>1338</v>
      </c>
      <c r="F62" s="424" t="s">
        <v>1339</v>
      </c>
      <c r="G62" s="424" t="s">
        <v>1340</v>
      </c>
      <c r="K62" s="424" t="s">
        <v>1768</v>
      </c>
      <c r="L62" s="525">
        <v>4800</v>
      </c>
      <c r="M62" s="526">
        <v>101</v>
      </c>
      <c r="P62" s="424" t="s">
        <v>1312</v>
      </c>
      <c r="Q62" s="424" t="s">
        <v>1286</v>
      </c>
    </row>
    <row r="63" spans="1:17" s="424" customFormat="1" ht="78.75" x14ac:dyDescent="0.2">
      <c r="A63" s="424">
        <v>3</v>
      </c>
      <c r="E63" s="424" t="s">
        <v>1343</v>
      </c>
      <c r="F63" s="424" t="s">
        <v>1344</v>
      </c>
      <c r="G63" s="424" t="s">
        <v>1345</v>
      </c>
      <c r="K63" s="424" t="s">
        <v>1768</v>
      </c>
      <c r="L63" s="525">
        <v>50000</v>
      </c>
      <c r="M63" s="526">
        <v>101</v>
      </c>
      <c r="N63" s="424" t="s">
        <v>1311</v>
      </c>
      <c r="O63" s="424">
        <v>50000</v>
      </c>
      <c r="P63" s="424" t="s">
        <v>1350</v>
      </c>
      <c r="Q63" s="424" t="s">
        <v>1286</v>
      </c>
    </row>
    <row r="64" spans="1:17" s="424" customFormat="1" ht="110.25" x14ac:dyDescent="0.2">
      <c r="A64" s="424">
        <v>3</v>
      </c>
      <c r="E64" s="424" t="s">
        <v>1941</v>
      </c>
      <c r="F64" s="424" t="s">
        <v>1942</v>
      </c>
      <c r="G64" s="424" t="s">
        <v>1943</v>
      </c>
      <c r="K64" s="424" t="s">
        <v>1768</v>
      </c>
      <c r="L64" s="525">
        <v>3000</v>
      </c>
      <c r="M64" s="526">
        <v>101</v>
      </c>
      <c r="P64" s="424" t="s">
        <v>1305</v>
      </c>
      <c r="Q64" s="424" t="s">
        <v>1286</v>
      </c>
    </row>
    <row r="65" spans="1:17" s="424" customFormat="1" ht="94.5" x14ac:dyDescent="0.2">
      <c r="A65" s="424">
        <v>3</v>
      </c>
      <c r="E65" s="424" t="s">
        <v>1287</v>
      </c>
      <c r="F65" s="424" t="s">
        <v>1288</v>
      </c>
      <c r="G65" s="424" t="s">
        <v>1289</v>
      </c>
      <c r="K65" s="424" t="s">
        <v>1768</v>
      </c>
      <c r="L65" s="525">
        <v>38405</v>
      </c>
      <c r="M65" s="526">
        <v>101</v>
      </c>
      <c r="P65" s="424" t="s">
        <v>1285</v>
      </c>
      <c r="Q65" s="424" t="s">
        <v>1286</v>
      </c>
    </row>
    <row r="66" spans="1:17" s="424" customFormat="1" ht="94.5" x14ac:dyDescent="0.2">
      <c r="A66" s="424">
        <v>3</v>
      </c>
      <c r="E66" s="424" t="s">
        <v>1287</v>
      </c>
      <c r="F66" s="424" t="s">
        <v>1288</v>
      </c>
      <c r="G66" s="424" t="s">
        <v>1289</v>
      </c>
      <c r="K66" s="424" t="s">
        <v>1768</v>
      </c>
      <c r="L66" s="525">
        <v>20000</v>
      </c>
      <c r="M66" s="526">
        <v>102</v>
      </c>
      <c r="P66" s="424" t="s">
        <v>1285</v>
      </c>
      <c r="Q66" s="424" t="s">
        <v>1286</v>
      </c>
    </row>
    <row r="67" spans="1:17" s="424" customFormat="1" ht="126" x14ac:dyDescent="0.2">
      <c r="A67" s="424">
        <v>3</v>
      </c>
      <c r="E67" s="424" t="s">
        <v>1295</v>
      </c>
      <c r="F67" s="424" t="s">
        <v>1296</v>
      </c>
      <c r="G67" s="424" t="s">
        <v>1297</v>
      </c>
      <c r="K67" s="424" t="s">
        <v>1768</v>
      </c>
      <c r="L67" s="525">
        <v>26750</v>
      </c>
      <c r="M67" s="526">
        <v>101</v>
      </c>
      <c r="P67" s="424" t="s">
        <v>1285</v>
      </c>
      <c r="Q67" s="424" t="s">
        <v>1286</v>
      </c>
    </row>
    <row r="68" spans="1:17" s="424" customFormat="1" ht="78.75" x14ac:dyDescent="0.2">
      <c r="A68" s="424">
        <v>3</v>
      </c>
      <c r="E68" s="424" t="s">
        <v>1351</v>
      </c>
      <c r="F68" s="424" t="s">
        <v>1352</v>
      </c>
      <c r="G68" s="424" t="s">
        <v>1353</v>
      </c>
      <c r="K68" s="424" t="s">
        <v>1768</v>
      </c>
      <c r="L68" s="525">
        <v>4200</v>
      </c>
      <c r="M68" s="526">
        <v>101</v>
      </c>
      <c r="P68" s="424" t="s">
        <v>1356</v>
      </c>
      <c r="Q68" s="424" t="s">
        <v>1286</v>
      </c>
    </row>
    <row r="69" spans="1:17" s="424" customFormat="1" ht="94.5" x14ac:dyDescent="0.2">
      <c r="A69" s="424">
        <v>3</v>
      </c>
      <c r="E69" s="424" t="s">
        <v>1357</v>
      </c>
      <c r="F69" s="424" t="s">
        <v>1358</v>
      </c>
      <c r="G69" s="424" t="s">
        <v>1359</v>
      </c>
      <c r="K69" s="424" t="s">
        <v>1768</v>
      </c>
      <c r="L69" s="525">
        <v>23000</v>
      </c>
      <c r="M69" s="526">
        <v>101</v>
      </c>
      <c r="P69" s="424" t="s">
        <v>1356</v>
      </c>
      <c r="Q69" s="424" t="s">
        <v>1286</v>
      </c>
    </row>
    <row r="70" spans="1:17" s="424" customFormat="1" ht="94.5" x14ac:dyDescent="0.2">
      <c r="A70" s="424">
        <v>3</v>
      </c>
      <c r="E70" s="424" t="s">
        <v>1363</v>
      </c>
      <c r="F70" s="424" t="s">
        <v>1364</v>
      </c>
      <c r="G70" s="424" t="s">
        <v>1365</v>
      </c>
      <c r="K70" s="424" t="s">
        <v>1768</v>
      </c>
      <c r="L70" s="525">
        <v>31300</v>
      </c>
      <c r="M70" s="526">
        <v>101</v>
      </c>
      <c r="P70" s="424" t="s">
        <v>1369</v>
      </c>
      <c r="Q70" s="424" t="s">
        <v>1286</v>
      </c>
    </row>
    <row r="71" spans="1:17" s="424" customFormat="1" ht="47.25" hidden="1" x14ac:dyDescent="0.2">
      <c r="A71" s="424">
        <v>3</v>
      </c>
      <c r="E71" s="424" t="s">
        <v>2005</v>
      </c>
      <c r="F71" s="424" t="s">
        <v>2006</v>
      </c>
      <c r="G71" s="424" t="s">
        <v>2007</v>
      </c>
      <c r="K71" s="424" t="s">
        <v>1768</v>
      </c>
      <c r="L71" s="525">
        <v>0</v>
      </c>
      <c r="M71" s="526"/>
      <c r="P71" s="424" t="s">
        <v>2011</v>
      </c>
      <c r="Q71" s="424" t="s">
        <v>2143</v>
      </c>
    </row>
    <row r="72" spans="1:17" s="424" customFormat="1" ht="157.5" hidden="1" x14ac:dyDescent="0.2">
      <c r="A72" s="424">
        <v>3</v>
      </c>
      <c r="E72" s="424" t="s">
        <v>2028</v>
      </c>
      <c r="H72" s="424" t="s">
        <v>2029</v>
      </c>
      <c r="I72" s="424" t="s">
        <v>2030</v>
      </c>
      <c r="J72" s="424" t="s">
        <v>2031</v>
      </c>
      <c r="K72" s="424" t="s">
        <v>1768</v>
      </c>
      <c r="L72" s="525">
        <v>0</v>
      </c>
      <c r="M72" s="526"/>
      <c r="N72" s="424" t="s">
        <v>2032</v>
      </c>
      <c r="Q72" s="424" t="s">
        <v>2143</v>
      </c>
    </row>
    <row r="73" spans="1:17" s="424" customFormat="1" ht="63" hidden="1" x14ac:dyDescent="0.2">
      <c r="A73" s="424">
        <v>3</v>
      </c>
      <c r="E73" s="424" t="s">
        <v>2037</v>
      </c>
      <c r="F73" s="424" t="s">
        <v>2038</v>
      </c>
      <c r="G73" s="424" t="s">
        <v>2039</v>
      </c>
      <c r="K73" s="424" t="s">
        <v>1768</v>
      </c>
      <c r="L73" s="525">
        <v>0</v>
      </c>
      <c r="M73" s="526"/>
      <c r="P73" s="424" t="s">
        <v>2041</v>
      </c>
      <c r="Q73" s="424" t="s">
        <v>2143</v>
      </c>
    </row>
    <row r="74" spans="1:17" s="424" customFormat="1" ht="94.5" hidden="1" x14ac:dyDescent="0.2">
      <c r="A74" s="424">
        <v>3</v>
      </c>
      <c r="E74" s="424" t="s">
        <v>2048</v>
      </c>
      <c r="F74" s="424" t="s">
        <v>2049</v>
      </c>
      <c r="G74" s="424" t="s">
        <v>2050</v>
      </c>
      <c r="K74" s="424" t="s">
        <v>1768</v>
      </c>
      <c r="L74" s="525">
        <v>0</v>
      </c>
      <c r="M74" s="526"/>
      <c r="P74" s="424" t="s">
        <v>2041</v>
      </c>
      <c r="Q74" s="424" t="s">
        <v>2143</v>
      </c>
    </row>
    <row r="75" spans="1:17" s="424" customFormat="1" ht="157.5" hidden="1" x14ac:dyDescent="0.2">
      <c r="A75" s="424">
        <v>3</v>
      </c>
      <c r="E75" s="424" t="s">
        <v>2054</v>
      </c>
      <c r="F75" s="424" t="s">
        <v>2055</v>
      </c>
      <c r="G75" s="424" t="s">
        <v>2056</v>
      </c>
      <c r="K75" s="424" t="s">
        <v>1768</v>
      </c>
      <c r="L75" s="525"/>
      <c r="M75" s="526"/>
      <c r="P75" s="424" t="s">
        <v>2041</v>
      </c>
      <c r="Q75" s="424" t="s">
        <v>2143</v>
      </c>
    </row>
    <row r="76" spans="1:17" s="424" customFormat="1" ht="78.75" hidden="1" x14ac:dyDescent="0.2">
      <c r="A76" s="424">
        <v>3</v>
      </c>
      <c r="E76" s="424" t="s">
        <v>2061</v>
      </c>
      <c r="F76" s="424" t="s">
        <v>2062</v>
      </c>
      <c r="G76" s="424" t="s">
        <v>2063</v>
      </c>
      <c r="K76" s="424" t="s">
        <v>1768</v>
      </c>
      <c r="L76" s="525">
        <v>0</v>
      </c>
      <c r="M76" s="526"/>
      <c r="P76" s="424" t="s">
        <v>2041</v>
      </c>
      <c r="Q76" s="424" t="s">
        <v>2143</v>
      </c>
    </row>
    <row r="77" spans="1:17" s="424" customFormat="1" ht="47.25" hidden="1" x14ac:dyDescent="0.2">
      <c r="A77" s="424">
        <v>3</v>
      </c>
      <c r="E77" s="424" t="s">
        <v>2068</v>
      </c>
      <c r="G77" s="424" t="s">
        <v>2007</v>
      </c>
      <c r="K77" s="424" t="s">
        <v>1768</v>
      </c>
      <c r="L77" s="525">
        <v>0</v>
      </c>
      <c r="M77" s="526"/>
      <c r="P77" s="424" t="s">
        <v>2072</v>
      </c>
      <c r="Q77" s="424" t="s">
        <v>2143</v>
      </c>
    </row>
    <row r="78" spans="1:17" ht="15.75" x14ac:dyDescent="0.2">
      <c r="Q78" s="424"/>
    </row>
    <row r="79" spans="1:17" ht="15.75" x14ac:dyDescent="0.2">
      <c r="Q79" s="424"/>
    </row>
  </sheetData>
  <autoFilter ref="A2:R77">
    <filterColumn colId="16">
      <filters>
        <filter val="ครบ."/>
      </filters>
    </filterColumn>
  </autoFilter>
  <mergeCells count="4">
    <mergeCell ref="K1:M1"/>
    <mergeCell ref="N1:O1"/>
    <mergeCell ref="A1:D1"/>
    <mergeCell ref="I1:J1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61"/>
  <sheetViews>
    <sheetView topLeftCell="A16" workbookViewId="0">
      <selection activeCell="D38" sqref="D38"/>
    </sheetView>
  </sheetViews>
  <sheetFormatPr defaultRowHeight="12.75" x14ac:dyDescent="0.2"/>
  <cols>
    <col min="1" max="1" width="11.25" style="563" customWidth="1"/>
    <col min="2" max="2" width="34.5" style="562" customWidth="1"/>
    <col min="3" max="3" width="15.875" style="562" bestFit="1" customWidth="1"/>
    <col min="4" max="4" width="12.625" style="562" bestFit="1" customWidth="1"/>
    <col min="5" max="6" width="15.875" style="562" bestFit="1" customWidth="1"/>
    <col min="7" max="7" width="14" style="562" bestFit="1" customWidth="1"/>
    <col min="8" max="8" width="9.5" style="562" bestFit="1" customWidth="1"/>
    <col min="9" max="9" width="15.875" style="562" bestFit="1" customWidth="1"/>
    <col min="10" max="10" width="55.75" style="563" bestFit="1" customWidth="1"/>
    <col min="11" max="11" width="62.125" style="563" bestFit="1" customWidth="1"/>
    <col min="12" max="12" width="74" style="563" bestFit="1" customWidth="1"/>
    <col min="13" max="13" width="73.5" style="563" bestFit="1" customWidth="1"/>
    <col min="14" max="14" width="90.75" style="563" bestFit="1" customWidth="1"/>
    <col min="15" max="15" width="54.25" style="563" bestFit="1" customWidth="1"/>
    <col min="16" max="16" width="37" style="563" bestFit="1" customWidth="1"/>
    <col min="17" max="17" width="75.25" style="563" bestFit="1" customWidth="1"/>
    <col min="18" max="18" width="57.625" style="563" bestFit="1" customWidth="1"/>
    <col min="19" max="19" width="120.25" style="563" bestFit="1" customWidth="1"/>
    <col min="20" max="20" width="59.375" style="563" bestFit="1" customWidth="1"/>
    <col min="21" max="21" width="55.875" style="563" bestFit="1" customWidth="1"/>
    <col min="22" max="22" width="57.875" style="563" bestFit="1" customWidth="1"/>
    <col min="23" max="23" width="39.5" style="563" bestFit="1" customWidth="1"/>
    <col min="24" max="24" width="49.25" style="563" bestFit="1" customWidth="1"/>
    <col min="25" max="25" width="41.25" style="563" bestFit="1" customWidth="1"/>
    <col min="26" max="26" width="62.5" style="563" bestFit="1" customWidth="1"/>
    <col min="27" max="27" width="63.5" style="563" bestFit="1" customWidth="1"/>
    <col min="28" max="28" width="103.25" style="563" bestFit="1" customWidth="1"/>
    <col min="29" max="29" width="96.375" style="563" bestFit="1" customWidth="1"/>
    <col min="30" max="30" width="51.25" style="563" bestFit="1" customWidth="1"/>
    <col min="31" max="31" width="29.375" style="563" bestFit="1" customWidth="1"/>
    <col min="32" max="32" width="84.5" style="563" bestFit="1" customWidth="1"/>
    <col min="33" max="33" width="149.375" style="563" bestFit="1" customWidth="1"/>
    <col min="34" max="34" width="37.625" style="563" bestFit="1" customWidth="1"/>
    <col min="35" max="35" width="55.75" style="563" bestFit="1" customWidth="1"/>
    <col min="36" max="36" width="29" style="563" bestFit="1" customWidth="1"/>
    <col min="37" max="37" width="45" style="563" bestFit="1" customWidth="1"/>
    <col min="38" max="38" width="16.75" style="563" bestFit="1" customWidth="1"/>
    <col min="39" max="39" width="37.25" style="563" bestFit="1" customWidth="1"/>
    <col min="40" max="40" width="43.25" style="563" bestFit="1" customWidth="1"/>
    <col min="41" max="41" width="62.25" style="563" bestFit="1" customWidth="1"/>
    <col min="42" max="42" width="24.375" style="563" bestFit="1" customWidth="1"/>
    <col min="43" max="43" width="20.75" style="563" bestFit="1" customWidth="1"/>
    <col min="44" max="44" width="13.375" style="563" bestFit="1" customWidth="1"/>
    <col min="45" max="16384" width="9" style="563"/>
  </cols>
  <sheetData>
    <row r="2" spans="1:9" ht="35.25" customHeight="1" x14ac:dyDescent="0.2">
      <c r="A2" s="561" t="s">
        <v>2215</v>
      </c>
    </row>
    <row r="3" spans="1:9" x14ac:dyDescent="0.2">
      <c r="A3" s="564" t="s">
        <v>2156</v>
      </c>
      <c r="B3" s="565" t="s">
        <v>2154</v>
      </c>
    </row>
    <row r="4" spans="1:9" x14ac:dyDescent="0.2">
      <c r="A4" s="564" t="s">
        <v>2152</v>
      </c>
      <c r="B4" s="562">
        <v>101</v>
      </c>
      <c r="C4" s="562">
        <v>102</v>
      </c>
      <c r="D4" s="562">
        <v>103</v>
      </c>
      <c r="E4" s="562">
        <v>501</v>
      </c>
      <c r="F4" s="562">
        <v>503</v>
      </c>
      <c r="G4" s="562" t="s">
        <v>1925</v>
      </c>
      <c r="H4" s="562" t="s">
        <v>2155</v>
      </c>
      <c r="I4" s="562" t="s">
        <v>2153</v>
      </c>
    </row>
    <row r="5" spans="1:9" x14ac:dyDescent="0.2">
      <c r="A5" s="566">
        <v>1</v>
      </c>
      <c r="B5" s="562">
        <v>184950</v>
      </c>
      <c r="C5" s="562">
        <v>388397</v>
      </c>
      <c r="D5" s="562">
        <v>29900</v>
      </c>
      <c r="E5" s="562">
        <v>2129275</v>
      </c>
      <c r="H5" s="562">
        <v>0</v>
      </c>
      <c r="I5" s="562">
        <v>2732522</v>
      </c>
    </row>
    <row r="6" spans="1:9" x14ac:dyDescent="0.2">
      <c r="A6" s="566">
        <v>2</v>
      </c>
      <c r="B6" s="562">
        <v>7100</v>
      </c>
      <c r="C6" s="562">
        <v>750000</v>
      </c>
      <c r="F6" s="562">
        <v>1444000</v>
      </c>
      <c r="H6" s="562">
        <v>0</v>
      </c>
      <c r="I6" s="562">
        <v>2201100</v>
      </c>
    </row>
    <row r="7" spans="1:9" x14ac:dyDescent="0.2">
      <c r="A7" s="566">
        <v>3</v>
      </c>
      <c r="B7" s="562">
        <v>451700</v>
      </c>
      <c r="C7" s="562">
        <v>30000</v>
      </c>
      <c r="G7" s="562">
        <v>300000</v>
      </c>
      <c r="H7" s="562">
        <v>0</v>
      </c>
      <c r="I7" s="562">
        <v>781700</v>
      </c>
    </row>
    <row r="8" spans="1:9" x14ac:dyDescent="0.2">
      <c r="A8" s="566" t="s">
        <v>2153</v>
      </c>
      <c r="B8" s="562">
        <v>643750</v>
      </c>
      <c r="C8" s="562">
        <v>1168397</v>
      </c>
      <c r="D8" s="562">
        <v>29900</v>
      </c>
      <c r="E8" s="562">
        <v>2129275</v>
      </c>
      <c r="F8" s="562">
        <v>1444000</v>
      </c>
      <c r="G8" s="562">
        <v>300000</v>
      </c>
      <c r="H8" s="562">
        <v>0</v>
      </c>
      <c r="I8" s="562">
        <v>5715322</v>
      </c>
    </row>
    <row r="14" spans="1:9" x14ac:dyDescent="0.2">
      <c r="A14" s="564" t="s">
        <v>2156</v>
      </c>
      <c r="B14" s="565" t="s">
        <v>2154</v>
      </c>
    </row>
    <row r="15" spans="1:9" x14ac:dyDescent="0.2">
      <c r="A15" s="564" t="s">
        <v>2152</v>
      </c>
      <c r="B15" s="562">
        <v>101</v>
      </c>
      <c r="C15" s="562">
        <v>102</v>
      </c>
      <c r="D15" s="562">
        <v>103</v>
      </c>
      <c r="E15" s="562">
        <v>501</v>
      </c>
      <c r="F15" s="562">
        <v>503</v>
      </c>
      <c r="G15" s="562" t="s">
        <v>1925</v>
      </c>
      <c r="H15" s="562" t="s">
        <v>2155</v>
      </c>
      <c r="I15" s="562" t="s">
        <v>2153</v>
      </c>
    </row>
    <row r="16" spans="1:9" x14ac:dyDescent="0.2">
      <c r="A16" s="566" t="s">
        <v>2004</v>
      </c>
      <c r="B16" s="562">
        <v>120000</v>
      </c>
      <c r="I16" s="562">
        <v>120000</v>
      </c>
    </row>
    <row r="17" spans="1:9" x14ac:dyDescent="0.2">
      <c r="A17" s="566" t="s">
        <v>1761</v>
      </c>
      <c r="D17" s="562">
        <v>29900</v>
      </c>
      <c r="F17" s="562">
        <v>1444000</v>
      </c>
      <c r="I17" s="562">
        <v>1473900</v>
      </c>
    </row>
    <row r="18" spans="1:9" x14ac:dyDescent="0.2">
      <c r="A18" s="566" t="s">
        <v>173</v>
      </c>
      <c r="B18" s="562">
        <v>9700</v>
      </c>
      <c r="C18" s="562">
        <v>68490</v>
      </c>
      <c r="E18" s="562">
        <v>316400</v>
      </c>
      <c r="I18" s="562">
        <v>394590</v>
      </c>
    </row>
    <row r="19" spans="1:9" x14ac:dyDescent="0.2">
      <c r="A19" s="566" t="s">
        <v>1512</v>
      </c>
      <c r="B19" s="562">
        <v>2000</v>
      </c>
      <c r="H19" s="562">
        <v>0</v>
      </c>
      <c r="I19" s="562">
        <v>2000</v>
      </c>
    </row>
    <row r="20" spans="1:9" x14ac:dyDescent="0.2">
      <c r="A20" s="566" t="s">
        <v>987</v>
      </c>
      <c r="B20" s="562">
        <v>21000</v>
      </c>
      <c r="I20" s="562">
        <v>21000</v>
      </c>
    </row>
    <row r="21" spans="1:9" x14ac:dyDescent="0.2">
      <c r="A21" s="566" t="s">
        <v>2150</v>
      </c>
      <c r="C21" s="562">
        <v>30000</v>
      </c>
      <c r="I21" s="562">
        <v>30000</v>
      </c>
    </row>
    <row r="22" spans="1:9" x14ac:dyDescent="0.2">
      <c r="A22" s="566" t="s">
        <v>929</v>
      </c>
      <c r="B22" s="562">
        <v>111100</v>
      </c>
      <c r="I22" s="562">
        <v>111100</v>
      </c>
    </row>
    <row r="23" spans="1:9" x14ac:dyDescent="0.2">
      <c r="A23" s="566" t="s">
        <v>26</v>
      </c>
      <c r="B23" s="562">
        <v>30400</v>
      </c>
      <c r="G23" s="562">
        <v>300000</v>
      </c>
      <c r="H23" s="562">
        <v>0</v>
      </c>
      <c r="I23" s="562">
        <v>330400</v>
      </c>
    </row>
    <row r="24" spans="1:9" x14ac:dyDescent="0.2">
      <c r="A24" s="566" t="s">
        <v>2191</v>
      </c>
      <c r="B24" s="562">
        <v>73750</v>
      </c>
      <c r="C24" s="562">
        <v>750000</v>
      </c>
      <c r="E24" s="562">
        <v>1812875</v>
      </c>
      <c r="H24" s="562">
        <v>0</v>
      </c>
      <c r="I24" s="562">
        <v>2636625</v>
      </c>
    </row>
    <row r="25" spans="1:9" x14ac:dyDescent="0.2">
      <c r="A25" s="566" t="s">
        <v>1613</v>
      </c>
      <c r="B25" s="562">
        <v>215000</v>
      </c>
      <c r="I25" s="562">
        <v>215000</v>
      </c>
    </row>
    <row r="26" spans="1:9" x14ac:dyDescent="0.2">
      <c r="A26" s="566" t="s">
        <v>2148</v>
      </c>
      <c r="B26" s="562">
        <v>14500</v>
      </c>
      <c r="H26" s="562">
        <v>0</v>
      </c>
      <c r="I26" s="562">
        <v>14500</v>
      </c>
    </row>
    <row r="27" spans="1:9" x14ac:dyDescent="0.2">
      <c r="A27" s="566" t="s">
        <v>1376</v>
      </c>
      <c r="B27" s="562">
        <v>27000</v>
      </c>
      <c r="C27" s="562">
        <v>319907</v>
      </c>
      <c r="H27" s="562">
        <v>0</v>
      </c>
      <c r="I27" s="562">
        <v>346907</v>
      </c>
    </row>
    <row r="28" spans="1:9" x14ac:dyDescent="0.2">
      <c r="A28" s="566" t="s">
        <v>2081</v>
      </c>
      <c r="B28" s="562">
        <v>19300</v>
      </c>
      <c r="I28" s="562">
        <v>19300</v>
      </c>
    </row>
    <row r="29" spans="1:9" ht="27" customHeight="1" x14ac:dyDescent="0.2">
      <c r="A29" s="566" t="s">
        <v>2153</v>
      </c>
      <c r="B29" s="562">
        <v>643750</v>
      </c>
      <c r="C29" s="562">
        <v>1168397</v>
      </c>
      <c r="D29" s="562">
        <v>29900</v>
      </c>
      <c r="E29" s="562">
        <v>2129275</v>
      </c>
      <c r="F29" s="562">
        <v>1444000</v>
      </c>
      <c r="G29" s="562">
        <v>300000</v>
      </c>
      <c r="H29" s="562">
        <v>0</v>
      </c>
      <c r="I29" s="562">
        <v>5715322</v>
      </c>
    </row>
    <row r="31" spans="1:9" x14ac:dyDescent="0.2">
      <c r="A31" s="564" t="s">
        <v>1680</v>
      </c>
      <c r="B31" s="563" t="s">
        <v>2242</v>
      </c>
    </row>
    <row r="33" spans="1:9" x14ac:dyDescent="0.2">
      <c r="A33" s="564" t="s">
        <v>2240</v>
      </c>
      <c r="B33" s="563" t="s">
        <v>2244</v>
      </c>
      <c r="C33" s="563"/>
      <c r="D33" s="563"/>
      <c r="E33" s="563"/>
      <c r="F33" s="563"/>
      <c r="G33" s="563"/>
      <c r="H33" s="563"/>
      <c r="I33" s="563"/>
    </row>
    <row r="34" spans="1:9" x14ac:dyDescent="0.2">
      <c r="A34" s="566">
        <v>1</v>
      </c>
      <c r="B34" s="567">
        <v>21</v>
      </c>
      <c r="C34" s="563"/>
      <c r="D34" s="563"/>
      <c r="E34" s="563"/>
      <c r="F34" s="563"/>
      <c r="G34" s="563"/>
      <c r="H34" s="563"/>
      <c r="I34" s="563"/>
    </row>
    <row r="35" spans="1:9" x14ac:dyDescent="0.2">
      <c r="A35" s="566">
        <v>2</v>
      </c>
      <c r="B35" s="567">
        <v>2</v>
      </c>
      <c r="C35" s="563"/>
      <c r="D35" s="563"/>
      <c r="E35" s="563"/>
      <c r="F35" s="563"/>
      <c r="G35" s="563"/>
      <c r="H35" s="563"/>
      <c r="I35" s="563"/>
    </row>
    <row r="36" spans="1:9" x14ac:dyDescent="0.2">
      <c r="A36" s="566">
        <v>3</v>
      </c>
      <c r="B36" s="567">
        <v>7</v>
      </c>
      <c r="C36" s="563"/>
      <c r="D36" s="563"/>
      <c r="E36" s="563"/>
      <c r="F36" s="563"/>
      <c r="G36" s="563"/>
      <c r="H36" s="563"/>
      <c r="I36" s="563"/>
    </row>
    <row r="37" spans="1:9" x14ac:dyDescent="0.2">
      <c r="A37" s="566">
        <v>4</v>
      </c>
      <c r="B37" s="567">
        <v>11</v>
      </c>
      <c r="C37" s="563"/>
      <c r="D37" s="563"/>
      <c r="E37" s="563"/>
      <c r="F37" s="563"/>
      <c r="G37" s="563"/>
      <c r="H37" s="563"/>
      <c r="I37" s="563"/>
    </row>
    <row r="38" spans="1:9" x14ac:dyDescent="0.2">
      <c r="A38" s="566">
        <v>5</v>
      </c>
      <c r="B38" s="567">
        <v>1</v>
      </c>
      <c r="C38" s="563"/>
      <c r="D38" s="563"/>
      <c r="E38" s="563"/>
      <c r="F38" s="563"/>
      <c r="G38" s="563"/>
      <c r="H38" s="563"/>
      <c r="I38" s="563"/>
    </row>
    <row r="39" spans="1:9" x14ac:dyDescent="0.2">
      <c r="A39" s="566">
        <v>6</v>
      </c>
      <c r="B39" s="567">
        <v>2</v>
      </c>
      <c r="C39" s="563"/>
      <c r="D39" s="563"/>
      <c r="E39" s="563"/>
      <c r="F39" s="563"/>
      <c r="G39" s="563"/>
      <c r="H39" s="563"/>
      <c r="I39" s="563"/>
    </row>
    <row r="40" spans="1:9" x14ac:dyDescent="0.2">
      <c r="A40" s="566" t="s">
        <v>2241</v>
      </c>
      <c r="B40" s="567">
        <v>44</v>
      </c>
      <c r="C40" s="563"/>
      <c r="D40" s="563"/>
      <c r="E40" s="563"/>
      <c r="F40" s="563"/>
      <c r="G40" s="563"/>
      <c r="H40" s="563"/>
      <c r="I40" s="563"/>
    </row>
    <row r="41" spans="1:9" x14ac:dyDescent="0.2">
      <c r="B41" s="563"/>
      <c r="C41" s="563"/>
      <c r="D41" s="563"/>
      <c r="E41" s="563"/>
      <c r="F41" s="563"/>
      <c r="G41" s="563"/>
      <c r="H41" s="563"/>
      <c r="I41" s="563"/>
    </row>
    <row r="42" spans="1:9" x14ac:dyDescent="0.2">
      <c r="A42" s="564" t="s">
        <v>1680</v>
      </c>
      <c r="B42" s="563" t="s">
        <v>2242</v>
      </c>
      <c r="C42" s="563"/>
    </row>
    <row r="43" spans="1:9" x14ac:dyDescent="0.2">
      <c r="B43" s="563"/>
      <c r="C43" s="563"/>
    </row>
    <row r="44" spans="1:9" x14ac:dyDescent="0.2">
      <c r="A44" s="564" t="s">
        <v>2246</v>
      </c>
      <c r="B44" s="564" t="s">
        <v>2243</v>
      </c>
      <c r="C44" s="563"/>
      <c r="D44" s="563"/>
      <c r="E44" s="563"/>
      <c r="F44" s="563"/>
      <c r="G44" s="563"/>
      <c r="H44" s="563"/>
      <c r="I44" s="563"/>
    </row>
    <row r="45" spans="1:9" x14ac:dyDescent="0.2">
      <c r="A45" s="564" t="s">
        <v>2240</v>
      </c>
      <c r="B45" s="563">
        <v>101</v>
      </c>
      <c r="C45" s="563">
        <v>102</v>
      </c>
      <c r="D45" s="563">
        <v>103</v>
      </c>
      <c r="E45" s="563">
        <v>501</v>
      </c>
      <c r="F45" s="563">
        <v>503</v>
      </c>
      <c r="G45" s="563" t="s">
        <v>1925</v>
      </c>
      <c r="H45" s="563" t="s">
        <v>2245</v>
      </c>
      <c r="I45" s="563" t="s">
        <v>2241</v>
      </c>
    </row>
    <row r="46" spans="1:9" x14ac:dyDescent="0.2">
      <c r="A46" s="566">
        <v>1</v>
      </c>
      <c r="B46" s="567">
        <v>191550</v>
      </c>
      <c r="C46" s="567">
        <v>780000</v>
      </c>
      <c r="D46" s="567"/>
      <c r="E46" s="567">
        <v>922875</v>
      </c>
      <c r="F46" s="567">
        <v>1444000</v>
      </c>
      <c r="G46" s="567"/>
      <c r="H46" s="567">
        <v>0</v>
      </c>
      <c r="I46" s="567">
        <v>3338425</v>
      </c>
    </row>
    <row r="47" spans="1:9" x14ac:dyDescent="0.2">
      <c r="A47" s="566">
        <v>2</v>
      </c>
      <c r="B47" s="567">
        <v>120000</v>
      </c>
      <c r="C47" s="567"/>
      <c r="D47" s="567"/>
      <c r="E47" s="567"/>
      <c r="F47" s="567"/>
      <c r="G47" s="567"/>
      <c r="H47" s="567"/>
      <c r="I47" s="567">
        <v>120000</v>
      </c>
    </row>
    <row r="48" spans="1:9" x14ac:dyDescent="0.2">
      <c r="A48" s="566">
        <v>3</v>
      </c>
      <c r="B48" s="567">
        <v>230000</v>
      </c>
      <c r="C48" s="567"/>
      <c r="D48" s="567">
        <v>29900</v>
      </c>
      <c r="E48" s="567">
        <v>890000</v>
      </c>
      <c r="F48" s="567"/>
      <c r="G48" s="567">
        <v>300000</v>
      </c>
      <c r="H48" s="567">
        <v>0</v>
      </c>
      <c r="I48" s="567">
        <v>1449900</v>
      </c>
    </row>
    <row r="49" spans="1:9" x14ac:dyDescent="0.2">
      <c r="A49" s="566">
        <v>4</v>
      </c>
      <c r="B49" s="567">
        <v>48000</v>
      </c>
      <c r="C49" s="567">
        <v>388397</v>
      </c>
      <c r="D49" s="567"/>
      <c r="E49" s="567">
        <v>316400</v>
      </c>
      <c r="F49" s="567"/>
      <c r="G49" s="567"/>
      <c r="H49" s="567">
        <v>0</v>
      </c>
      <c r="I49" s="567">
        <v>752797</v>
      </c>
    </row>
    <row r="50" spans="1:9" x14ac:dyDescent="0.2">
      <c r="A50" s="566">
        <v>5</v>
      </c>
      <c r="B50" s="567">
        <v>4500</v>
      </c>
      <c r="C50" s="567"/>
      <c r="D50" s="567"/>
      <c r="E50" s="567"/>
      <c r="F50" s="567"/>
      <c r="G50" s="567"/>
      <c r="H50" s="567"/>
      <c r="I50" s="567">
        <v>4500</v>
      </c>
    </row>
    <row r="51" spans="1:9" x14ac:dyDescent="0.2">
      <c r="A51" s="566">
        <v>6</v>
      </c>
      <c r="B51" s="567">
        <v>49700</v>
      </c>
      <c r="C51" s="567"/>
      <c r="D51" s="567"/>
      <c r="E51" s="567"/>
      <c r="F51" s="567"/>
      <c r="G51" s="567"/>
      <c r="H51" s="567"/>
      <c r="I51" s="567">
        <v>49700</v>
      </c>
    </row>
    <row r="52" spans="1:9" x14ac:dyDescent="0.2">
      <c r="A52" s="566" t="s">
        <v>2241</v>
      </c>
      <c r="B52" s="567">
        <v>643750</v>
      </c>
      <c r="C52" s="567">
        <v>1168397</v>
      </c>
      <c r="D52" s="567">
        <v>29900</v>
      </c>
      <c r="E52" s="567">
        <v>2129275</v>
      </c>
      <c r="F52" s="567">
        <v>1444000</v>
      </c>
      <c r="G52" s="567">
        <v>300000</v>
      </c>
      <c r="H52" s="567">
        <v>0</v>
      </c>
      <c r="I52" s="567">
        <v>5715322</v>
      </c>
    </row>
    <row r="53" spans="1:9" x14ac:dyDescent="0.2">
      <c r="B53" s="563"/>
      <c r="C53" s="563"/>
    </row>
    <row r="54" spans="1:9" x14ac:dyDescent="0.2">
      <c r="B54" s="563"/>
      <c r="C54" s="563"/>
    </row>
    <row r="55" spans="1:9" x14ac:dyDescent="0.2">
      <c r="B55" s="563"/>
      <c r="C55" s="563"/>
    </row>
    <row r="56" spans="1:9" x14ac:dyDescent="0.2">
      <c r="B56" s="563"/>
      <c r="C56" s="563"/>
    </row>
    <row r="57" spans="1:9" x14ac:dyDescent="0.2">
      <c r="B57" s="563"/>
      <c r="C57" s="563"/>
    </row>
    <row r="58" spans="1:9" x14ac:dyDescent="0.2">
      <c r="B58" s="563"/>
      <c r="C58" s="563"/>
    </row>
    <row r="59" spans="1:9" x14ac:dyDescent="0.2">
      <c r="B59" s="563"/>
      <c r="C59" s="563"/>
    </row>
    <row r="60" spans="1:9" x14ac:dyDescent="0.2">
      <c r="B60" s="563"/>
      <c r="C60" s="563"/>
    </row>
    <row r="61" spans="1:9" x14ac:dyDescent="0.2">
      <c r="B61" s="563"/>
      <c r="C61" s="563"/>
    </row>
  </sheetData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7"/>
  <sheetViews>
    <sheetView view="pageBreakPreview" zoomScaleNormal="100" zoomScaleSheetLayoutView="100" workbookViewId="0">
      <pane ySplit="2" topLeftCell="A3" activePane="bottomLeft" state="frozen"/>
      <selection activeCell="AF7" sqref="AF7"/>
      <selection pane="bottomLeft" activeCell="AF7" sqref="AF7"/>
    </sheetView>
  </sheetViews>
  <sheetFormatPr defaultRowHeight="18.75" x14ac:dyDescent="0.3"/>
  <cols>
    <col min="1" max="1" width="6.125" style="200" customWidth="1"/>
    <col min="2" max="2" width="4.25" style="200" customWidth="1"/>
    <col min="3" max="3" width="6.75" style="200" customWidth="1"/>
    <col min="4" max="4" width="11.875" style="200" customWidth="1"/>
    <col min="5" max="5" width="13.625" style="200" customWidth="1"/>
    <col min="6" max="6" width="13.5" style="200" customWidth="1"/>
    <col min="7" max="7" width="11.625" style="200" customWidth="1"/>
    <col min="8" max="8" width="21.875" style="200" customWidth="1"/>
    <col min="9" max="9" width="9" style="200"/>
    <col min="10" max="10" width="7.5" style="200" customWidth="1"/>
    <col min="11" max="11" width="13" style="200" customWidth="1"/>
    <col min="12" max="12" width="10.625" style="200" customWidth="1"/>
    <col min="13" max="13" width="7.875" style="200" customWidth="1"/>
    <col min="14" max="14" width="9" style="200"/>
    <col min="15" max="15" width="8.5" style="200" customWidth="1"/>
    <col min="16" max="16" width="7.625" style="200" customWidth="1"/>
    <col min="17" max="17" width="6" style="200" customWidth="1"/>
    <col min="18" max="16384" width="9" style="200"/>
  </cols>
  <sheetData>
    <row r="1" spans="1:17" s="5" customFormat="1" ht="26.25" customHeight="1" x14ac:dyDescent="0.2">
      <c r="A1" s="730" t="s">
        <v>60</v>
      </c>
      <c r="B1" s="730"/>
      <c r="C1" s="730"/>
      <c r="D1" s="730"/>
      <c r="E1" s="731" t="s">
        <v>61</v>
      </c>
      <c r="F1" s="731" t="s">
        <v>2303</v>
      </c>
      <c r="G1" s="731" t="s">
        <v>63</v>
      </c>
      <c r="H1" s="731" t="s">
        <v>2332</v>
      </c>
      <c r="I1" s="731" t="s">
        <v>65</v>
      </c>
      <c r="J1" s="731"/>
      <c r="K1" s="731" t="s">
        <v>66</v>
      </c>
      <c r="L1" s="731"/>
      <c r="M1" s="731"/>
      <c r="N1" s="732" t="s">
        <v>67</v>
      </c>
      <c r="O1" s="732"/>
      <c r="P1" s="733" t="s">
        <v>1852</v>
      </c>
      <c r="Q1" s="733" t="s">
        <v>1853</v>
      </c>
    </row>
    <row r="2" spans="1:17" s="5" customFormat="1" ht="51.75" x14ac:dyDescent="0.2">
      <c r="A2" s="208" t="s">
        <v>1680</v>
      </c>
      <c r="B2" s="208" t="s">
        <v>1679</v>
      </c>
      <c r="C2" s="208" t="s">
        <v>1681</v>
      </c>
      <c r="D2" s="206" t="s">
        <v>1682</v>
      </c>
      <c r="E2" s="731"/>
      <c r="F2" s="731"/>
      <c r="G2" s="731"/>
      <c r="H2" s="731"/>
      <c r="I2" s="607" t="s">
        <v>72</v>
      </c>
      <c r="J2" s="607" t="s">
        <v>42</v>
      </c>
      <c r="K2" s="607" t="s">
        <v>73</v>
      </c>
      <c r="L2" s="607" t="s">
        <v>74</v>
      </c>
      <c r="M2" s="607" t="s">
        <v>75</v>
      </c>
      <c r="N2" s="607" t="s">
        <v>2317</v>
      </c>
      <c r="O2" s="607" t="s">
        <v>77</v>
      </c>
      <c r="P2" s="733"/>
      <c r="Q2" s="733"/>
    </row>
    <row r="3" spans="1:17" s="5" customFormat="1" x14ac:dyDescent="0.2">
      <c r="A3" s="266">
        <v>1</v>
      </c>
      <c r="B3" s="266"/>
      <c r="C3" s="266"/>
      <c r="D3" s="267"/>
      <c r="E3" s="267"/>
      <c r="F3" s="267"/>
      <c r="G3" s="267"/>
      <c r="H3" s="267" t="s">
        <v>1854</v>
      </c>
      <c r="I3" s="268"/>
      <c r="J3" s="268"/>
      <c r="K3" s="267"/>
      <c r="L3" s="269">
        <f>L4+L5</f>
        <v>990625</v>
      </c>
      <c r="M3" s="268"/>
      <c r="N3" s="268"/>
      <c r="O3" s="268"/>
      <c r="P3" s="267"/>
      <c r="Q3" s="267"/>
    </row>
    <row r="4" spans="1:17" s="5" customFormat="1" x14ac:dyDescent="0.2">
      <c r="A4" s="218">
        <v>1</v>
      </c>
      <c r="B4" s="218">
        <v>1</v>
      </c>
      <c r="C4" s="218"/>
      <c r="D4" s="219"/>
      <c r="E4" s="219"/>
      <c r="F4" s="219"/>
      <c r="G4" s="219"/>
      <c r="H4" s="219" t="s">
        <v>1905</v>
      </c>
      <c r="I4" s="220"/>
      <c r="J4" s="220"/>
      <c r="K4" s="219"/>
      <c r="L4" s="240">
        <f>L30+L53</f>
        <v>922875</v>
      </c>
      <c r="M4" s="220">
        <v>501</v>
      </c>
      <c r="N4" s="220"/>
      <c r="O4" s="220"/>
      <c r="P4" s="219"/>
      <c r="Q4" s="219"/>
    </row>
    <row r="5" spans="1:17" s="5" customFormat="1" x14ac:dyDescent="0.2">
      <c r="A5" s="218">
        <v>1</v>
      </c>
      <c r="B5" s="218">
        <v>1</v>
      </c>
      <c r="C5" s="218"/>
      <c r="D5" s="219"/>
      <c r="E5" s="219"/>
      <c r="F5" s="219"/>
      <c r="G5" s="219"/>
      <c r="H5" s="219" t="s">
        <v>1905</v>
      </c>
      <c r="I5" s="220"/>
      <c r="J5" s="220"/>
      <c r="K5" s="219"/>
      <c r="L5" s="240">
        <f>L6+L20+L70</f>
        <v>67750</v>
      </c>
      <c r="M5" s="220">
        <v>101</v>
      </c>
      <c r="N5" s="220"/>
      <c r="O5" s="220"/>
      <c r="P5" s="219"/>
      <c r="Q5" s="219" t="s">
        <v>646</v>
      </c>
    </row>
    <row r="6" spans="1:17" s="5" customFormat="1" ht="94.5" x14ac:dyDescent="0.2">
      <c r="A6" s="324">
        <v>1</v>
      </c>
      <c r="B6" s="324">
        <v>1</v>
      </c>
      <c r="C6" s="327" t="s">
        <v>1760</v>
      </c>
      <c r="D6" s="166" t="s">
        <v>715</v>
      </c>
      <c r="E6" s="166" t="s">
        <v>1760</v>
      </c>
      <c r="F6" s="327" t="s">
        <v>2209</v>
      </c>
      <c r="G6" s="166" t="s">
        <v>715</v>
      </c>
      <c r="H6" s="197"/>
      <c r="I6" s="198"/>
      <c r="J6" s="198"/>
      <c r="K6" s="324" t="s">
        <v>1768</v>
      </c>
      <c r="L6" s="334">
        <f>L7</f>
        <v>3750</v>
      </c>
      <c r="M6" s="166">
        <f>M7</f>
        <v>101</v>
      </c>
      <c r="N6" s="198"/>
      <c r="O6" s="198"/>
      <c r="P6" s="166" t="s">
        <v>718</v>
      </c>
      <c r="Q6" s="166" t="s">
        <v>2191</v>
      </c>
    </row>
    <row r="7" spans="1:17" s="1" customFormat="1" ht="131.25" x14ac:dyDescent="0.2">
      <c r="A7" s="3"/>
      <c r="B7" s="3"/>
      <c r="C7" s="3"/>
      <c r="D7" s="3"/>
      <c r="E7" s="3"/>
      <c r="F7" s="3" t="s">
        <v>2210</v>
      </c>
      <c r="G7" s="3"/>
      <c r="H7" s="139" t="s">
        <v>2211</v>
      </c>
      <c r="I7" s="134" t="s">
        <v>716</v>
      </c>
      <c r="J7" s="3">
        <v>50</v>
      </c>
      <c r="K7" s="3" t="s">
        <v>717</v>
      </c>
      <c r="L7" s="75">
        <v>3750</v>
      </c>
      <c r="M7" s="3">
        <v>101</v>
      </c>
      <c r="N7" s="3" t="s">
        <v>2304</v>
      </c>
      <c r="O7" s="3" t="s">
        <v>2305</v>
      </c>
      <c r="P7" s="241"/>
      <c r="Q7" s="241"/>
    </row>
    <row r="8" spans="1:17" s="1" customFormat="1" ht="100.5" customHeight="1" x14ac:dyDescent="0.2">
      <c r="A8" s="3"/>
      <c r="B8" s="3"/>
      <c r="C8" s="3"/>
      <c r="D8" s="3"/>
      <c r="E8" s="3"/>
      <c r="F8" s="3"/>
      <c r="G8" s="3"/>
      <c r="H8" s="139" t="s">
        <v>2212</v>
      </c>
      <c r="I8" s="3"/>
      <c r="J8" s="3"/>
      <c r="K8" s="3"/>
      <c r="L8" s="75"/>
      <c r="M8" s="3"/>
      <c r="N8" s="3"/>
      <c r="O8" s="3"/>
      <c r="P8" s="241"/>
      <c r="Q8" s="241"/>
    </row>
    <row r="9" spans="1:17" s="1" customFormat="1" ht="117.75" customHeight="1" x14ac:dyDescent="0.2">
      <c r="A9" s="23"/>
      <c r="B9" s="23"/>
      <c r="C9" s="23"/>
      <c r="D9" s="3"/>
      <c r="E9" s="3"/>
      <c r="F9" s="3"/>
      <c r="G9" s="3"/>
      <c r="H9" s="139" t="s">
        <v>2213</v>
      </c>
      <c r="I9" s="3"/>
      <c r="J9" s="3"/>
      <c r="K9" s="3"/>
      <c r="L9" s="75"/>
      <c r="M9" s="3"/>
      <c r="N9" s="3"/>
      <c r="O9" s="3"/>
      <c r="P9" s="241"/>
      <c r="Q9" s="241"/>
    </row>
    <row r="10" spans="1:17" s="1" customFormat="1" ht="187.5" x14ac:dyDescent="0.2">
      <c r="A10" s="324">
        <v>1</v>
      </c>
      <c r="B10" s="324">
        <v>1</v>
      </c>
      <c r="C10" s="324">
        <v>1</v>
      </c>
      <c r="D10" s="166" t="s">
        <v>719</v>
      </c>
      <c r="E10" s="166" t="s">
        <v>714</v>
      </c>
      <c r="F10" s="166" t="s">
        <v>1987</v>
      </c>
      <c r="G10" s="166" t="s">
        <v>719</v>
      </c>
      <c r="H10" s="320"/>
      <c r="I10" s="166"/>
      <c r="J10" s="166"/>
      <c r="K10" s="166" t="s">
        <v>1768</v>
      </c>
      <c r="L10" s="334">
        <v>0</v>
      </c>
      <c r="M10" s="166"/>
      <c r="N10" s="166"/>
      <c r="O10" s="166"/>
      <c r="P10" s="166" t="s">
        <v>718</v>
      </c>
      <c r="Q10" s="166" t="s">
        <v>2191</v>
      </c>
    </row>
    <row r="11" spans="1:17" s="1" customFormat="1" ht="173.25" x14ac:dyDescent="0.2">
      <c r="A11" s="183"/>
      <c r="B11" s="183"/>
      <c r="C11" s="183"/>
      <c r="D11" s="241"/>
      <c r="E11" s="241"/>
      <c r="F11" s="241"/>
      <c r="G11" s="241"/>
      <c r="H11" s="514" t="s">
        <v>2194</v>
      </c>
      <c r="I11" s="3" t="s">
        <v>720</v>
      </c>
      <c r="J11" s="3" t="s">
        <v>721</v>
      </c>
      <c r="K11" s="139"/>
      <c r="L11" s="3"/>
      <c r="M11" s="3"/>
      <c r="N11" s="3"/>
      <c r="O11" s="3"/>
      <c r="P11" s="241"/>
      <c r="Q11" s="241"/>
    </row>
    <row r="12" spans="1:17" s="1" customFormat="1" ht="204.75" x14ac:dyDescent="0.2">
      <c r="A12" s="183"/>
      <c r="B12" s="183"/>
      <c r="C12" s="183"/>
      <c r="D12" s="241"/>
      <c r="E12" s="241"/>
      <c r="F12" s="241"/>
      <c r="G12" s="241"/>
      <c r="H12" s="514" t="s">
        <v>2193</v>
      </c>
      <c r="I12" s="3"/>
      <c r="J12" s="3"/>
      <c r="K12" s="139"/>
      <c r="L12" s="3"/>
      <c r="M12" s="3"/>
      <c r="N12" s="3"/>
      <c r="O12" s="3"/>
      <c r="P12" s="241"/>
      <c r="Q12" s="241"/>
    </row>
    <row r="13" spans="1:17" s="1" customFormat="1" ht="168.75" x14ac:dyDescent="0.2">
      <c r="A13" s="324">
        <v>1</v>
      </c>
      <c r="B13" s="324">
        <v>1</v>
      </c>
      <c r="C13" s="324">
        <v>1</v>
      </c>
      <c r="D13" s="320" t="s">
        <v>722</v>
      </c>
      <c r="E13" s="166" t="s">
        <v>714</v>
      </c>
      <c r="F13" s="166" t="s">
        <v>2306</v>
      </c>
      <c r="G13" s="320" t="s">
        <v>722</v>
      </c>
      <c r="H13" s="320"/>
      <c r="I13" s="166"/>
      <c r="J13" s="166"/>
      <c r="K13" s="320" t="s">
        <v>1768</v>
      </c>
      <c r="L13" s="166">
        <v>0</v>
      </c>
      <c r="M13" s="166"/>
      <c r="N13" s="166"/>
      <c r="O13" s="166"/>
      <c r="P13" s="166" t="s">
        <v>718</v>
      </c>
      <c r="Q13" s="166" t="s">
        <v>2191</v>
      </c>
    </row>
    <row r="14" spans="1:17" s="1" customFormat="1" ht="252" x14ac:dyDescent="0.2">
      <c r="A14" s="183"/>
      <c r="B14" s="183"/>
      <c r="C14" s="183"/>
      <c r="D14" s="241"/>
      <c r="E14" s="241"/>
      <c r="F14" s="241"/>
      <c r="G14" s="241"/>
      <c r="H14" s="134" t="s">
        <v>2307</v>
      </c>
      <c r="I14" s="3" t="s">
        <v>720</v>
      </c>
      <c r="J14" s="3"/>
      <c r="K14" s="3"/>
      <c r="L14" s="3"/>
      <c r="M14" s="3"/>
      <c r="N14" s="3"/>
      <c r="O14" s="3"/>
      <c r="P14" s="241"/>
      <c r="Q14" s="241"/>
    </row>
    <row r="15" spans="1:17" s="1" customFormat="1" ht="157.5" x14ac:dyDescent="0.2">
      <c r="A15" s="494">
        <v>1</v>
      </c>
      <c r="B15" s="494">
        <v>1</v>
      </c>
      <c r="C15" s="494">
        <v>1</v>
      </c>
      <c r="D15" s="166" t="s">
        <v>6</v>
      </c>
      <c r="E15" s="320" t="s">
        <v>730</v>
      </c>
      <c r="F15" s="322" t="s">
        <v>2308</v>
      </c>
      <c r="G15" s="320" t="s">
        <v>732</v>
      </c>
      <c r="H15" s="166"/>
      <c r="I15" s="166"/>
      <c r="J15" s="166"/>
      <c r="K15" s="166" t="s">
        <v>1768</v>
      </c>
      <c r="L15" s="166">
        <f>SUM(L16:L19)</f>
        <v>0</v>
      </c>
      <c r="M15" s="166"/>
      <c r="N15" s="166"/>
      <c r="O15" s="166"/>
      <c r="P15" s="320" t="s">
        <v>735</v>
      </c>
      <c r="Q15" s="166" t="s">
        <v>2191</v>
      </c>
    </row>
    <row r="16" spans="1:17" s="180" customFormat="1" ht="187.5" x14ac:dyDescent="0.2">
      <c r="A16" s="491"/>
      <c r="B16" s="491"/>
      <c r="C16" s="491"/>
      <c r="D16" s="209"/>
      <c r="E16" s="209"/>
      <c r="F16" s="209"/>
      <c r="G16" s="209"/>
      <c r="H16" s="139" t="s">
        <v>2309</v>
      </c>
      <c r="I16" s="139" t="s">
        <v>733</v>
      </c>
      <c r="J16" s="139" t="s">
        <v>734</v>
      </c>
      <c r="K16" s="139"/>
      <c r="L16" s="139"/>
      <c r="M16" s="139"/>
      <c r="N16" s="139"/>
      <c r="O16" s="139"/>
      <c r="P16" s="209"/>
      <c r="Q16" s="209"/>
    </row>
    <row r="17" spans="1:17" s="180" customFormat="1" ht="150" x14ac:dyDescent="0.2">
      <c r="A17" s="614"/>
      <c r="B17" s="614"/>
      <c r="C17" s="614"/>
      <c r="D17" s="139"/>
      <c r="E17" s="139"/>
      <c r="F17" s="139"/>
      <c r="G17" s="139"/>
      <c r="H17" s="139" t="s">
        <v>2310</v>
      </c>
      <c r="I17" s="3" t="s">
        <v>737</v>
      </c>
      <c r="J17" s="139" t="s">
        <v>738</v>
      </c>
      <c r="K17" s="139"/>
      <c r="L17" s="139"/>
      <c r="M17" s="139"/>
      <c r="N17" s="139"/>
      <c r="O17" s="139"/>
      <c r="P17" s="139"/>
      <c r="Q17" s="3"/>
    </row>
    <row r="18" spans="1:17" s="1" customFormat="1" ht="150" x14ac:dyDescent="0.2">
      <c r="A18" s="23"/>
      <c r="B18" s="23"/>
      <c r="C18" s="23"/>
      <c r="D18" s="3"/>
      <c r="E18" s="3"/>
      <c r="F18" s="3"/>
      <c r="G18" s="3"/>
      <c r="H18" s="3" t="s">
        <v>739</v>
      </c>
      <c r="I18" s="3" t="s">
        <v>737</v>
      </c>
      <c r="J18" s="139" t="s">
        <v>738</v>
      </c>
      <c r="K18" s="3"/>
      <c r="L18" s="3"/>
      <c r="M18" s="3"/>
      <c r="N18" s="3"/>
      <c r="O18" s="3"/>
      <c r="P18" s="139"/>
      <c r="Q18" s="3"/>
    </row>
    <row r="19" spans="1:17" s="1" customFormat="1" ht="187.5" x14ac:dyDescent="0.2">
      <c r="A19" s="23"/>
      <c r="B19" s="23"/>
      <c r="C19" s="23"/>
      <c r="D19" s="3"/>
      <c r="E19" s="3"/>
      <c r="F19" s="3"/>
      <c r="G19" s="3"/>
      <c r="H19" s="3" t="s">
        <v>2311</v>
      </c>
      <c r="I19" s="3" t="s">
        <v>737</v>
      </c>
      <c r="J19" s="139" t="s">
        <v>738</v>
      </c>
      <c r="K19" s="201"/>
      <c r="L19" s="3"/>
      <c r="M19" s="3"/>
      <c r="N19" s="3"/>
      <c r="O19" s="3"/>
      <c r="P19" s="139"/>
      <c r="Q19" s="3"/>
    </row>
    <row r="20" spans="1:17" s="1" customFormat="1" ht="189" x14ac:dyDescent="0.3">
      <c r="A20" s="494">
        <v>1</v>
      </c>
      <c r="B20" s="494">
        <v>1</v>
      </c>
      <c r="C20" s="494">
        <v>1</v>
      </c>
      <c r="D20" s="166" t="s">
        <v>37</v>
      </c>
      <c r="E20" s="320" t="s">
        <v>740</v>
      </c>
      <c r="F20" s="327" t="s">
        <v>2312</v>
      </c>
      <c r="G20" s="166" t="s">
        <v>741</v>
      </c>
      <c r="H20" s="401"/>
      <c r="I20" s="166"/>
      <c r="J20" s="320"/>
      <c r="K20" s="347" t="s">
        <v>1768</v>
      </c>
      <c r="L20" s="511">
        <f>SUM(L21:L26)</f>
        <v>54000</v>
      </c>
      <c r="M20" s="166">
        <v>101</v>
      </c>
      <c r="N20" s="166"/>
      <c r="O20" s="166"/>
      <c r="P20" s="166" t="s">
        <v>736</v>
      </c>
      <c r="Q20" s="166" t="s">
        <v>2191</v>
      </c>
    </row>
    <row r="21" spans="1:17" s="424" customFormat="1" ht="168.75" x14ac:dyDescent="0.2">
      <c r="A21" s="491"/>
      <c r="B21" s="491"/>
      <c r="C21" s="491"/>
      <c r="D21" s="209"/>
      <c r="E21" s="209"/>
      <c r="F21" s="241" t="s">
        <v>2196</v>
      </c>
      <c r="G21" s="241"/>
      <c r="H21" s="241" t="s">
        <v>2313</v>
      </c>
      <c r="I21" s="241" t="s">
        <v>742</v>
      </c>
      <c r="J21" s="241" t="s">
        <v>721</v>
      </c>
      <c r="K21" s="241"/>
      <c r="L21" s="241"/>
      <c r="M21" s="241"/>
      <c r="N21" s="241"/>
      <c r="O21" s="241"/>
      <c r="P21" s="241"/>
      <c r="Q21" s="241"/>
    </row>
    <row r="22" spans="1:17" s="424" customFormat="1" ht="168.75" x14ac:dyDescent="0.2">
      <c r="A22" s="183"/>
      <c r="B22" s="183"/>
      <c r="C22" s="183"/>
      <c r="D22" s="241"/>
      <c r="E22" s="241"/>
      <c r="F22" s="241" t="s">
        <v>2197</v>
      </c>
      <c r="G22" s="241"/>
      <c r="H22" s="241" t="s">
        <v>743</v>
      </c>
      <c r="I22" s="241" t="s">
        <v>744</v>
      </c>
      <c r="J22" s="241" t="s">
        <v>721</v>
      </c>
      <c r="K22" s="241"/>
      <c r="L22" s="241"/>
      <c r="M22" s="241"/>
      <c r="N22" s="241"/>
      <c r="O22" s="241"/>
      <c r="P22" s="241"/>
      <c r="Q22" s="241"/>
    </row>
    <row r="23" spans="1:17" s="424" customFormat="1" ht="93.75" x14ac:dyDescent="0.2">
      <c r="A23" s="183"/>
      <c r="B23" s="183"/>
      <c r="C23" s="183"/>
      <c r="D23" s="241"/>
      <c r="E23" s="241"/>
      <c r="F23" s="241"/>
      <c r="G23" s="241"/>
      <c r="H23" s="241" t="s">
        <v>745</v>
      </c>
      <c r="I23" s="241"/>
      <c r="J23" s="241"/>
      <c r="K23" s="241"/>
      <c r="L23" s="241"/>
      <c r="M23" s="241"/>
      <c r="N23" s="241"/>
      <c r="O23" s="241"/>
      <c r="P23" s="241"/>
      <c r="Q23" s="241"/>
    </row>
    <row r="24" spans="1:17" s="424" customFormat="1" ht="409.5" x14ac:dyDescent="0.2">
      <c r="A24" s="183"/>
      <c r="B24" s="183"/>
      <c r="C24" s="183"/>
      <c r="D24" s="241"/>
      <c r="E24" s="241"/>
      <c r="F24" s="241"/>
      <c r="G24" s="241"/>
      <c r="H24" s="301" t="s">
        <v>746</v>
      </c>
      <c r="I24" s="241" t="s">
        <v>742</v>
      </c>
      <c r="J24" s="241" t="s">
        <v>721</v>
      </c>
      <c r="K24" s="241"/>
      <c r="L24" s="241"/>
      <c r="M24" s="241"/>
      <c r="N24" s="241"/>
      <c r="O24" s="241"/>
      <c r="P24" s="241"/>
      <c r="Q24" s="241"/>
    </row>
    <row r="25" spans="1:17" s="424" customFormat="1" ht="131.25" x14ac:dyDescent="0.2">
      <c r="A25" s="183"/>
      <c r="B25" s="183"/>
      <c r="C25" s="183"/>
      <c r="D25" s="241"/>
      <c r="E25" s="241"/>
      <c r="F25" s="241"/>
      <c r="G25" s="241"/>
      <c r="H25" s="241" t="s">
        <v>2314</v>
      </c>
      <c r="I25" s="241" t="s">
        <v>742</v>
      </c>
      <c r="J25" s="241" t="s">
        <v>721</v>
      </c>
      <c r="K25" s="241" t="s">
        <v>2316</v>
      </c>
      <c r="L25" s="184">
        <v>12000</v>
      </c>
      <c r="M25" s="241">
        <v>101</v>
      </c>
      <c r="N25" s="241" t="s">
        <v>747</v>
      </c>
      <c r="O25" s="184">
        <v>12000</v>
      </c>
      <c r="P25" s="241"/>
      <c r="Q25" s="241"/>
    </row>
    <row r="26" spans="1:17" s="424" customFormat="1" ht="150" x14ac:dyDescent="0.2">
      <c r="A26" s="183"/>
      <c r="B26" s="183"/>
      <c r="C26" s="183"/>
      <c r="D26" s="241"/>
      <c r="E26" s="241"/>
      <c r="F26" s="493"/>
      <c r="G26" s="241"/>
      <c r="H26" s="241" t="s">
        <v>2315</v>
      </c>
      <c r="I26" s="241" t="s">
        <v>742</v>
      </c>
      <c r="J26" s="241" t="s">
        <v>721</v>
      </c>
      <c r="K26" s="241" t="s">
        <v>748</v>
      </c>
      <c r="L26" s="184">
        <v>42000</v>
      </c>
      <c r="M26" s="241">
        <v>101</v>
      </c>
      <c r="N26" s="212">
        <v>23071</v>
      </c>
      <c r="O26" s="184">
        <v>42000</v>
      </c>
      <c r="P26" s="241"/>
      <c r="Q26" s="241"/>
    </row>
    <row r="27" spans="1:17" s="424" customFormat="1" ht="112.5" x14ac:dyDescent="0.2">
      <c r="A27" s="183"/>
      <c r="B27" s="183"/>
      <c r="C27" s="183"/>
      <c r="D27" s="241"/>
      <c r="E27" s="241"/>
      <c r="F27" s="493"/>
      <c r="G27" s="241"/>
      <c r="H27" s="241" t="s">
        <v>2198</v>
      </c>
      <c r="I27" s="241"/>
      <c r="J27" s="241"/>
      <c r="K27" s="241"/>
      <c r="L27" s="184"/>
      <c r="M27" s="241"/>
      <c r="N27" s="212"/>
      <c r="O27" s="184"/>
      <c r="P27" s="241"/>
      <c r="Q27" s="241"/>
    </row>
    <row r="28" spans="1:17" s="424" customFormat="1" ht="112.5" x14ac:dyDescent="0.2">
      <c r="A28" s="183"/>
      <c r="B28" s="183"/>
      <c r="C28" s="183"/>
      <c r="D28" s="241"/>
      <c r="E28" s="241"/>
      <c r="F28" s="493"/>
      <c r="G28" s="241"/>
      <c r="H28" s="241" t="s">
        <v>2199</v>
      </c>
      <c r="I28" s="241"/>
      <c r="J28" s="241"/>
      <c r="K28" s="241"/>
      <c r="L28" s="184"/>
      <c r="M28" s="241"/>
      <c r="N28" s="212"/>
      <c r="O28" s="184"/>
      <c r="P28" s="241"/>
      <c r="Q28" s="241"/>
    </row>
    <row r="29" spans="1:17" s="424" customFormat="1" ht="93.75" x14ac:dyDescent="0.2">
      <c r="A29" s="183"/>
      <c r="B29" s="183"/>
      <c r="C29" s="183"/>
      <c r="D29" s="241"/>
      <c r="E29" s="241"/>
      <c r="F29" s="493"/>
      <c r="G29" s="241"/>
      <c r="H29" s="241" t="s">
        <v>2318</v>
      </c>
      <c r="I29" s="241"/>
      <c r="J29" s="241"/>
      <c r="K29" s="241"/>
      <c r="L29" s="184"/>
      <c r="M29" s="241"/>
      <c r="N29" s="212"/>
      <c r="O29" s="184"/>
      <c r="P29" s="241"/>
      <c r="Q29" s="241"/>
    </row>
    <row r="30" spans="1:17" s="424" customFormat="1" ht="112.5" x14ac:dyDescent="0.2">
      <c r="A30" s="324">
        <v>1</v>
      </c>
      <c r="B30" s="324">
        <v>1</v>
      </c>
      <c r="C30" s="324">
        <v>1</v>
      </c>
      <c r="D30" s="166" t="s">
        <v>2319</v>
      </c>
      <c r="E30" s="166" t="s">
        <v>2320</v>
      </c>
      <c r="F30" s="335" t="s">
        <v>2086</v>
      </c>
      <c r="G30" s="323" t="s">
        <v>2200</v>
      </c>
      <c r="H30" s="166"/>
      <c r="I30" s="166"/>
      <c r="J30" s="166"/>
      <c r="K30" s="166" t="s">
        <v>1768</v>
      </c>
      <c r="L30" s="334">
        <f>SUM(L31:L52)</f>
        <v>490400</v>
      </c>
      <c r="M30" s="166">
        <v>501</v>
      </c>
      <c r="N30" s="166"/>
      <c r="O30" s="334"/>
      <c r="P30" s="166" t="s">
        <v>700</v>
      </c>
      <c r="Q30" s="166" t="s">
        <v>2191</v>
      </c>
    </row>
    <row r="31" spans="1:17" s="424" customFormat="1" ht="187.5" x14ac:dyDescent="0.2">
      <c r="A31" s="23"/>
      <c r="B31" s="23"/>
      <c r="C31" s="23"/>
      <c r="D31" s="3"/>
      <c r="E31" s="3"/>
      <c r="F31" s="319"/>
      <c r="G31" s="49" t="s">
        <v>2201</v>
      </c>
      <c r="H31" s="3" t="s">
        <v>2087</v>
      </c>
      <c r="I31" s="3" t="s">
        <v>2321</v>
      </c>
      <c r="J31" s="49" t="s">
        <v>910</v>
      </c>
      <c r="K31" s="3" t="s">
        <v>2129</v>
      </c>
      <c r="L31" s="75">
        <v>3000</v>
      </c>
      <c r="M31" s="3" t="s">
        <v>2088</v>
      </c>
      <c r="N31" s="3" t="s">
        <v>2089</v>
      </c>
      <c r="O31" s="75">
        <v>3000</v>
      </c>
      <c r="P31" s="3"/>
      <c r="Q31" s="3"/>
    </row>
    <row r="32" spans="1:17" s="424" customFormat="1" ht="189" x14ac:dyDescent="0.2">
      <c r="A32" s="183"/>
      <c r="B32" s="183"/>
      <c r="C32" s="183"/>
      <c r="D32" s="241"/>
      <c r="E32" s="241"/>
      <c r="F32" s="241" t="s">
        <v>2090</v>
      </c>
      <c r="G32" s="301" t="s">
        <v>2202</v>
      </c>
      <c r="H32" s="241" t="s">
        <v>2091</v>
      </c>
      <c r="I32" s="241" t="s">
        <v>2092</v>
      </c>
      <c r="J32" s="241" t="s">
        <v>1251</v>
      </c>
      <c r="K32" s="241" t="s">
        <v>2322</v>
      </c>
      <c r="L32" s="184">
        <v>2000</v>
      </c>
      <c r="M32" s="241" t="s">
        <v>2088</v>
      </c>
      <c r="N32" s="241" t="s">
        <v>2093</v>
      </c>
      <c r="O32" s="184">
        <v>2000</v>
      </c>
      <c r="P32" s="241" t="s">
        <v>700</v>
      </c>
      <c r="Q32" s="241" t="s">
        <v>700</v>
      </c>
    </row>
    <row r="33" spans="1:17" s="424" customFormat="1" ht="112.5" x14ac:dyDescent="0.2">
      <c r="A33" s="183"/>
      <c r="B33" s="183"/>
      <c r="C33" s="183"/>
      <c r="D33" s="241"/>
      <c r="E33" s="241"/>
      <c r="F33" s="241" t="s">
        <v>2094</v>
      </c>
      <c r="G33" s="241"/>
      <c r="H33" s="241" t="s">
        <v>2323</v>
      </c>
      <c r="I33" s="241" t="s">
        <v>2095</v>
      </c>
      <c r="J33" s="241" t="s">
        <v>2096</v>
      </c>
      <c r="K33" s="241" t="s">
        <v>2097</v>
      </c>
      <c r="L33" s="184">
        <v>6000</v>
      </c>
      <c r="M33" s="241" t="s">
        <v>2088</v>
      </c>
      <c r="N33" s="241" t="s">
        <v>1290</v>
      </c>
      <c r="O33" s="184">
        <v>6000</v>
      </c>
      <c r="P33" s="241" t="s">
        <v>700</v>
      </c>
      <c r="Q33" s="241" t="s">
        <v>700</v>
      </c>
    </row>
    <row r="34" spans="1:17" s="424" customFormat="1" ht="220.5" x14ac:dyDescent="0.2">
      <c r="A34" s="183"/>
      <c r="B34" s="183"/>
      <c r="C34" s="183"/>
      <c r="D34" s="241"/>
      <c r="E34" s="241"/>
      <c r="F34" s="241"/>
      <c r="G34" s="241"/>
      <c r="H34" s="241" t="s">
        <v>2203</v>
      </c>
      <c r="I34" s="241" t="s">
        <v>2095</v>
      </c>
      <c r="J34" s="301" t="s">
        <v>2324</v>
      </c>
      <c r="K34" s="241" t="s">
        <v>2098</v>
      </c>
      <c r="L34" s="617">
        <v>5000</v>
      </c>
      <c r="M34" s="241" t="s">
        <v>2088</v>
      </c>
      <c r="N34" s="241" t="s">
        <v>2099</v>
      </c>
      <c r="O34" s="617">
        <v>5000</v>
      </c>
      <c r="P34" s="241" t="s">
        <v>700</v>
      </c>
      <c r="Q34" s="241" t="s">
        <v>700</v>
      </c>
    </row>
    <row r="35" spans="1:17" s="424" customFormat="1" ht="131.25" x14ac:dyDescent="0.2">
      <c r="A35" s="183"/>
      <c r="B35" s="183"/>
      <c r="C35" s="183"/>
      <c r="D35" s="241"/>
      <c r="E35" s="241"/>
      <c r="F35" s="241"/>
      <c r="G35" s="241"/>
      <c r="H35" s="241"/>
      <c r="I35" s="241"/>
      <c r="J35" s="241"/>
      <c r="K35" s="241" t="s">
        <v>2100</v>
      </c>
      <c r="L35" s="617">
        <v>5000</v>
      </c>
      <c r="M35" s="241" t="s">
        <v>2088</v>
      </c>
      <c r="N35" s="241"/>
      <c r="O35" s="617">
        <v>5000</v>
      </c>
      <c r="P35" s="241" t="s">
        <v>700</v>
      </c>
      <c r="Q35" s="241" t="s">
        <v>700</v>
      </c>
    </row>
    <row r="36" spans="1:17" s="424" customFormat="1" ht="93.75" x14ac:dyDescent="0.2">
      <c r="A36" s="183"/>
      <c r="B36" s="183"/>
      <c r="C36" s="183"/>
      <c r="D36" s="241"/>
      <c r="E36" s="241"/>
      <c r="F36" s="241"/>
      <c r="G36" s="241"/>
      <c r="H36" s="241"/>
      <c r="I36" s="241" t="s">
        <v>2095</v>
      </c>
      <c r="J36" s="241" t="s">
        <v>1659</v>
      </c>
      <c r="K36" s="241" t="s">
        <v>2101</v>
      </c>
      <c r="L36" s="617">
        <v>7000</v>
      </c>
      <c r="M36" s="241" t="s">
        <v>2088</v>
      </c>
      <c r="N36" s="241"/>
      <c r="O36" s="617">
        <v>7000</v>
      </c>
      <c r="P36" s="241" t="s">
        <v>700</v>
      </c>
      <c r="Q36" s="241" t="s">
        <v>700</v>
      </c>
    </row>
    <row r="37" spans="1:17" s="424" customFormat="1" ht="126" x14ac:dyDescent="0.2">
      <c r="A37" s="183"/>
      <c r="B37" s="183"/>
      <c r="C37" s="183"/>
      <c r="D37" s="241"/>
      <c r="E37" s="241"/>
      <c r="F37" s="241"/>
      <c r="G37" s="241"/>
      <c r="H37" s="241" t="s">
        <v>2102</v>
      </c>
      <c r="I37" s="301" t="s">
        <v>2103</v>
      </c>
      <c r="J37" s="241" t="s">
        <v>2104</v>
      </c>
      <c r="K37" s="241" t="s">
        <v>2105</v>
      </c>
      <c r="L37" s="617">
        <v>21600</v>
      </c>
      <c r="M37" s="241" t="s">
        <v>2088</v>
      </c>
      <c r="N37" s="212">
        <v>23071</v>
      </c>
      <c r="O37" s="617">
        <v>21600</v>
      </c>
      <c r="P37" s="241" t="s">
        <v>700</v>
      </c>
      <c r="Q37" s="241" t="s">
        <v>700</v>
      </c>
    </row>
    <row r="38" spans="1:17" s="424" customFormat="1" ht="56.25" x14ac:dyDescent="0.2">
      <c r="A38" s="183"/>
      <c r="B38" s="183"/>
      <c r="C38" s="183"/>
      <c r="D38" s="241"/>
      <c r="E38" s="241"/>
      <c r="F38" s="241"/>
      <c r="G38" s="241"/>
      <c r="H38" s="241"/>
      <c r="I38" s="241"/>
      <c r="J38" s="241"/>
      <c r="K38" s="241" t="s">
        <v>2106</v>
      </c>
      <c r="L38" s="617">
        <v>108000</v>
      </c>
      <c r="M38" s="241" t="s">
        <v>2088</v>
      </c>
      <c r="N38" s="241"/>
      <c r="O38" s="617">
        <v>108000</v>
      </c>
      <c r="P38" s="241" t="s">
        <v>700</v>
      </c>
      <c r="Q38" s="241" t="s">
        <v>700</v>
      </c>
    </row>
    <row r="39" spans="1:17" s="424" customFormat="1" ht="150" x14ac:dyDescent="0.2">
      <c r="A39" s="183"/>
      <c r="B39" s="183"/>
      <c r="C39" s="183"/>
      <c r="D39" s="241"/>
      <c r="E39" s="241"/>
      <c r="F39" s="241"/>
      <c r="G39" s="241"/>
      <c r="H39" s="241"/>
      <c r="I39" s="241"/>
      <c r="J39" s="241"/>
      <c r="K39" s="241" t="s">
        <v>2107</v>
      </c>
      <c r="L39" s="617">
        <v>37500</v>
      </c>
      <c r="M39" s="241" t="s">
        <v>2088</v>
      </c>
      <c r="N39" s="241"/>
      <c r="O39" s="617">
        <v>37500</v>
      </c>
      <c r="P39" s="241" t="s">
        <v>700</v>
      </c>
      <c r="Q39" s="241" t="s">
        <v>700</v>
      </c>
    </row>
    <row r="40" spans="1:17" s="424" customFormat="1" ht="168.75" x14ac:dyDescent="0.2">
      <c r="A40" s="183"/>
      <c r="B40" s="183"/>
      <c r="C40" s="183"/>
      <c r="D40" s="241"/>
      <c r="E40" s="241"/>
      <c r="F40" s="241"/>
      <c r="G40" s="241"/>
      <c r="H40" s="241"/>
      <c r="I40" s="241"/>
      <c r="J40" s="241"/>
      <c r="K40" s="241" t="s">
        <v>2108</v>
      </c>
      <c r="L40" s="617">
        <v>21600</v>
      </c>
      <c r="M40" s="241" t="s">
        <v>2088</v>
      </c>
      <c r="N40" s="241"/>
      <c r="O40" s="617">
        <v>21600</v>
      </c>
      <c r="P40" s="241" t="s">
        <v>700</v>
      </c>
      <c r="Q40" s="241" t="s">
        <v>700</v>
      </c>
    </row>
    <row r="41" spans="1:17" s="424" customFormat="1" ht="187.5" x14ac:dyDescent="0.2">
      <c r="A41" s="183"/>
      <c r="B41" s="183"/>
      <c r="C41" s="183"/>
      <c r="D41" s="241"/>
      <c r="E41" s="241"/>
      <c r="F41" s="241"/>
      <c r="G41" s="241"/>
      <c r="H41" s="241" t="s">
        <v>2109</v>
      </c>
      <c r="I41" s="241" t="s">
        <v>2110</v>
      </c>
      <c r="J41" s="241" t="s">
        <v>2111</v>
      </c>
      <c r="K41" s="241" t="s">
        <v>2204</v>
      </c>
      <c r="L41" s="194">
        <v>1500</v>
      </c>
      <c r="M41" s="241" t="s">
        <v>2088</v>
      </c>
      <c r="N41" s="241" t="s">
        <v>2112</v>
      </c>
      <c r="O41" s="194">
        <v>1500</v>
      </c>
      <c r="P41" s="241" t="s">
        <v>700</v>
      </c>
      <c r="Q41" s="241" t="s">
        <v>700</v>
      </c>
    </row>
    <row r="42" spans="1:17" s="424" customFormat="1" ht="187.5" x14ac:dyDescent="0.2">
      <c r="A42" s="183"/>
      <c r="B42" s="183"/>
      <c r="C42" s="183"/>
      <c r="D42" s="241"/>
      <c r="E42" s="241"/>
      <c r="F42" s="241"/>
      <c r="G42" s="241"/>
      <c r="H42" s="241"/>
      <c r="I42" s="241"/>
      <c r="J42" s="241"/>
      <c r="K42" s="241" t="s">
        <v>2205</v>
      </c>
      <c r="L42" s="194">
        <v>3750</v>
      </c>
      <c r="M42" s="241" t="s">
        <v>2088</v>
      </c>
      <c r="N42" s="241"/>
      <c r="O42" s="184">
        <v>3750</v>
      </c>
      <c r="P42" s="241" t="s">
        <v>700</v>
      </c>
      <c r="Q42" s="241" t="s">
        <v>700</v>
      </c>
    </row>
    <row r="43" spans="1:17" s="424" customFormat="1" ht="126" x14ac:dyDescent="0.2">
      <c r="A43" s="183"/>
      <c r="B43" s="183"/>
      <c r="C43" s="183"/>
      <c r="D43" s="241"/>
      <c r="E43" s="241"/>
      <c r="F43" s="241"/>
      <c r="G43" s="241"/>
      <c r="H43" s="241" t="s">
        <v>2113</v>
      </c>
      <c r="I43" s="301" t="s">
        <v>2103</v>
      </c>
      <c r="J43" s="241" t="s">
        <v>2114</v>
      </c>
      <c r="K43" s="241" t="s">
        <v>2115</v>
      </c>
      <c r="L43" s="617">
        <v>21600</v>
      </c>
      <c r="M43" s="241" t="s">
        <v>2088</v>
      </c>
      <c r="N43" s="212" t="s">
        <v>2116</v>
      </c>
      <c r="O43" s="617">
        <v>21600</v>
      </c>
      <c r="P43" s="241" t="s">
        <v>700</v>
      </c>
      <c r="Q43" s="241" t="s">
        <v>700</v>
      </c>
    </row>
    <row r="44" spans="1:17" s="424" customFormat="1" ht="56.25" x14ac:dyDescent="0.2">
      <c r="A44" s="183"/>
      <c r="B44" s="183"/>
      <c r="C44" s="183"/>
      <c r="D44" s="241"/>
      <c r="E44" s="241"/>
      <c r="F44" s="241"/>
      <c r="G44" s="241"/>
      <c r="H44" s="241"/>
      <c r="I44" s="241"/>
      <c r="J44" s="241"/>
      <c r="K44" s="241" t="s">
        <v>2117</v>
      </c>
      <c r="L44" s="617">
        <v>72000</v>
      </c>
      <c r="M44" s="241" t="s">
        <v>2088</v>
      </c>
      <c r="N44" s="241"/>
      <c r="O44" s="617">
        <v>72000</v>
      </c>
      <c r="P44" s="241" t="s">
        <v>700</v>
      </c>
      <c r="Q44" s="241" t="s">
        <v>700</v>
      </c>
    </row>
    <row r="45" spans="1:17" s="424" customFormat="1" ht="150" x14ac:dyDescent="0.2">
      <c r="A45" s="183"/>
      <c r="B45" s="183"/>
      <c r="C45" s="183"/>
      <c r="D45" s="241"/>
      <c r="E45" s="241"/>
      <c r="F45" s="241"/>
      <c r="G45" s="241"/>
      <c r="H45" s="241"/>
      <c r="I45" s="241"/>
      <c r="J45" s="241"/>
      <c r="K45" s="241" t="s">
        <v>2118</v>
      </c>
      <c r="L45" s="194">
        <v>10000</v>
      </c>
      <c r="M45" s="241" t="s">
        <v>2088</v>
      </c>
      <c r="N45" s="241"/>
      <c r="O45" s="194">
        <v>10000</v>
      </c>
      <c r="P45" s="241" t="s">
        <v>700</v>
      </c>
      <c r="Q45" s="241" t="s">
        <v>700</v>
      </c>
    </row>
    <row r="46" spans="1:17" s="424" customFormat="1" ht="131.25" x14ac:dyDescent="0.2">
      <c r="A46" s="183"/>
      <c r="B46" s="183"/>
      <c r="C46" s="183"/>
      <c r="D46" s="241"/>
      <c r="E46" s="241"/>
      <c r="F46" s="241"/>
      <c r="G46" s="241"/>
      <c r="H46" s="241"/>
      <c r="I46" s="241"/>
      <c r="J46" s="241"/>
      <c r="K46" s="241" t="s">
        <v>2119</v>
      </c>
      <c r="L46" s="194">
        <v>120000</v>
      </c>
      <c r="M46" s="241" t="s">
        <v>2088</v>
      </c>
      <c r="N46" s="241"/>
      <c r="O46" s="184">
        <v>120000</v>
      </c>
      <c r="P46" s="241" t="s">
        <v>700</v>
      </c>
      <c r="Q46" s="241" t="s">
        <v>700</v>
      </c>
    </row>
    <row r="47" spans="1:17" s="424" customFormat="1" ht="187.5" x14ac:dyDescent="0.2">
      <c r="A47" s="183"/>
      <c r="B47" s="183"/>
      <c r="C47" s="183"/>
      <c r="D47" s="241"/>
      <c r="E47" s="241"/>
      <c r="F47" s="241"/>
      <c r="G47" s="241"/>
      <c r="H47" s="241"/>
      <c r="I47" s="241"/>
      <c r="J47" s="241"/>
      <c r="K47" s="241" t="s">
        <v>2325</v>
      </c>
      <c r="L47" s="194">
        <v>21600</v>
      </c>
      <c r="M47" s="241" t="s">
        <v>2088</v>
      </c>
      <c r="N47" s="241"/>
      <c r="O47" s="184">
        <v>21600</v>
      </c>
      <c r="P47" s="241" t="s">
        <v>700</v>
      </c>
      <c r="Q47" s="241" t="s">
        <v>700</v>
      </c>
    </row>
    <row r="48" spans="1:17" s="424" customFormat="1" ht="93.75" x14ac:dyDescent="0.2">
      <c r="A48" s="183"/>
      <c r="B48" s="183"/>
      <c r="C48" s="183"/>
      <c r="D48" s="241"/>
      <c r="E48" s="241"/>
      <c r="F48" s="241"/>
      <c r="G48" s="241"/>
      <c r="H48" s="241" t="s">
        <v>2120</v>
      </c>
      <c r="I48" s="241" t="s">
        <v>2121</v>
      </c>
      <c r="J48" s="241"/>
      <c r="K48" s="241" t="s">
        <v>2122</v>
      </c>
      <c r="L48" s="194">
        <v>1200</v>
      </c>
      <c r="M48" s="241" t="s">
        <v>2088</v>
      </c>
      <c r="N48" s="241" t="s">
        <v>857</v>
      </c>
      <c r="O48" s="184">
        <v>1200</v>
      </c>
      <c r="P48" s="241" t="s">
        <v>700</v>
      </c>
      <c r="Q48" s="241" t="s">
        <v>700</v>
      </c>
    </row>
    <row r="49" spans="1:17" s="424" customFormat="1" ht="56.25" x14ac:dyDescent="0.2">
      <c r="A49" s="183"/>
      <c r="B49" s="183"/>
      <c r="C49" s="183"/>
      <c r="D49" s="241"/>
      <c r="E49" s="241"/>
      <c r="F49" s="241"/>
      <c r="G49" s="241"/>
      <c r="H49" s="241"/>
      <c r="I49" s="241"/>
      <c r="J49" s="241"/>
      <c r="K49" s="241" t="s">
        <v>2123</v>
      </c>
      <c r="L49" s="194">
        <v>1200</v>
      </c>
      <c r="M49" s="241" t="s">
        <v>2088</v>
      </c>
      <c r="N49" s="241"/>
      <c r="O49" s="184">
        <v>1200</v>
      </c>
      <c r="P49" s="241" t="s">
        <v>700</v>
      </c>
      <c r="Q49" s="241" t="s">
        <v>700</v>
      </c>
    </row>
    <row r="50" spans="1:17" s="424" customFormat="1" ht="150" x14ac:dyDescent="0.2">
      <c r="A50" s="183"/>
      <c r="B50" s="183"/>
      <c r="C50" s="183"/>
      <c r="D50" s="241"/>
      <c r="E50" s="241"/>
      <c r="F50" s="241"/>
      <c r="G50" s="241"/>
      <c r="H50" s="241"/>
      <c r="I50" s="241"/>
      <c r="J50" s="241"/>
      <c r="K50" s="241" t="s">
        <v>2326</v>
      </c>
      <c r="L50" s="194">
        <v>10000</v>
      </c>
      <c r="M50" s="241" t="s">
        <v>2088</v>
      </c>
      <c r="N50" s="241"/>
      <c r="O50" s="184">
        <v>10000</v>
      </c>
      <c r="P50" s="241" t="s">
        <v>700</v>
      </c>
      <c r="Q50" s="241" t="s">
        <v>700</v>
      </c>
    </row>
    <row r="51" spans="1:17" s="424" customFormat="1" ht="131.25" x14ac:dyDescent="0.2">
      <c r="A51" s="183"/>
      <c r="B51" s="183"/>
      <c r="C51" s="183"/>
      <c r="D51" s="241"/>
      <c r="E51" s="241"/>
      <c r="F51" s="241"/>
      <c r="G51" s="241"/>
      <c r="H51" s="241" t="s">
        <v>2124</v>
      </c>
      <c r="I51" s="241" t="s">
        <v>2125</v>
      </c>
      <c r="J51" s="241" t="s">
        <v>2126</v>
      </c>
      <c r="K51" s="241" t="s">
        <v>2327</v>
      </c>
      <c r="L51" s="194">
        <v>1750</v>
      </c>
      <c r="M51" s="241" t="s">
        <v>2088</v>
      </c>
      <c r="N51" s="241" t="s">
        <v>2127</v>
      </c>
      <c r="O51" s="184">
        <v>1750</v>
      </c>
      <c r="P51" s="241" t="s">
        <v>700</v>
      </c>
      <c r="Q51" s="241" t="s">
        <v>700</v>
      </c>
    </row>
    <row r="52" spans="1:17" s="424" customFormat="1" ht="131.25" x14ac:dyDescent="0.2">
      <c r="A52" s="183"/>
      <c r="B52" s="183"/>
      <c r="C52" s="183"/>
      <c r="D52" s="241"/>
      <c r="E52" s="241"/>
      <c r="F52" s="241"/>
      <c r="G52" s="241"/>
      <c r="H52" s="241"/>
      <c r="I52" s="241"/>
      <c r="J52" s="241"/>
      <c r="K52" s="241" t="s">
        <v>2128</v>
      </c>
      <c r="L52" s="194">
        <v>9100</v>
      </c>
      <c r="M52" s="241" t="s">
        <v>2088</v>
      </c>
      <c r="N52" s="241"/>
      <c r="O52" s="184">
        <v>9100</v>
      </c>
      <c r="P52" s="241" t="s">
        <v>700</v>
      </c>
      <c r="Q52" s="241" t="s">
        <v>700</v>
      </c>
    </row>
    <row r="53" spans="1:17" s="22" customFormat="1" ht="150" x14ac:dyDescent="0.2">
      <c r="A53" s="494">
        <v>1</v>
      </c>
      <c r="B53" s="494">
        <v>1</v>
      </c>
      <c r="C53" s="494">
        <v>1</v>
      </c>
      <c r="D53" s="166" t="s">
        <v>425</v>
      </c>
      <c r="E53" s="320" t="s">
        <v>814</v>
      </c>
      <c r="F53" s="320" t="s">
        <v>815</v>
      </c>
      <c r="G53" s="320" t="s">
        <v>816</v>
      </c>
      <c r="H53" s="166"/>
      <c r="I53" s="166"/>
      <c r="J53" s="166"/>
      <c r="K53" s="166" t="s">
        <v>1768</v>
      </c>
      <c r="L53" s="618">
        <f>SUM(L54:L55)</f>
        <v>432475</v>
      </c>
      <c r="M53" s="166">
        <v>501</v>
      </c>
      <c r="N53" s="166"/>
      <c r="O53" s="320"/>
      <c r="P53" s="320" t="s">
        <v>2328</v>
      </c>
      <c r="Q53" s="166" t="s">
        <v>2191</v>
      </c>
    </row>
    <row r="54" spans="1:17" s="22" customFormat="1" ht="56.25" x14ac:dyDescent="0.2">
      <c r="A54" s="614"/>
      <c r="B54" s="614"/>
      <c r="C54" s="614"/>
      <c r="D54" s="3"/>
      <c r="E54" s="139"/>
      <c r="F54" s="139"/>
      <c r="G54" s="139"/>
      <c r="H54" s="139" t="s">
        <v>817</v>
      </c>
      <c r="I54" s="139" t="s">
        <v>818</v>
      </c>
      <c r="J54" s="139"/>
      <c r="K54" s="139"/>
      <c r="L54" s="619">
        <v>432475</v>
      </c>
      <c r="M54" s="139">
        <v>501</v>
      </c>
      <c r="N54" s="139" t="s">
        <v>803</v>
      </c>
      <c r="O54" s="139"/>
      <c r="P54" s="139"/>
      <c r="Q54" s="139"/>
    </row>
    <row r="55" spans="1:17" s="22" customFormat="1" ht="56.25" x14ac:dyDescent="0.2">
      <c r="A55" s="614"/>
      <c r="B55" s="614"/>
      <c r="C55" s="614"/>
      <c r="D55" s="139"/>
      <c r="E55" s="139"/>
      <c r="F55" s="139"/>
      <c r="G55" s="139"/>
      <c r="H55" s="139" t="s">
        <v>2329</v>
      </c>
      <c r="I55" s="139" t="s">
        <v>820</v>
      </c>
      <c r="J55" s="139" t="s">
        <v>305</v>
      </c>
      <c r="K55" s="139" t="s">
        <v>821</v>
      </c>
      <c r="L55" s="620"/>
      <c r="M55" s="139"/>
      <c r="N55" s="139" t="s">
        <v>803</v>
      </c>
      <c r="O55" s="139"/>
      <c r="P55" s="139"/>
      <c r="Q55" s="139"/>
    </row>
    <row r="56" spans="1:17" s="22" customFormat="1" ht="94.5" x14ac:dyDescent="0.2">
      <c r="A56" s="614"/>
      <c r="B56" s="614"/>
      <c r="C56" s="614"/>
      <c r="D56" s="134" t="s">
        <v>424</v>
      </c>
      <c r="E56" s="139"/>
      <c r="F56" s="139" t="s">
        <v>822</v>
      </c>
      <c r="G56" s="139" t="s">
        <v>823</v>
      </c>
      <c r="H56" s="139" t="s">
        <v>824</v>
      </c>
      <c r="I56" s="139" t="s">
        <v>825</v>
      </c>
      <c r="J56" s="139" t="s">
        <v>148</v>
      </c>
      <c r="K56" s="139"/>
      <c r="L56" s="620"/>
      <c r="M56" s="139"/>
      <c r="N56" s="139" t="s">
        <v>803</v>
      </c>
      <c r="O56" s="139"/>
      <c r="P56" s="139"/>
      <c r="Q56" s="139"/>
    </row>
    <row r="57" spans="1:17" s="22" customFormat="1" ht="37.5" x14ac:dyDescent="0.2">
      <c r="A57" s="614"/>
      <c r="B57" s="614"/>
      <c r="C57" s="614"/>
      <c r="D57" s="139"/>
      <c r="E57" s="139"/>
      <c r="F57" s="139"/>
      <c r="G57" s="139"/>
      <c r="H57" s="139" t="s">
        <v>826</v>
      </c>
      <c r="I57" s="139"/>
      <c r="J57" s="139"/>
      <c r="K57" s="139"/>
      <c r="L57" s="620"/>
      <c r="M57" s="139"/>
      <c r="N57" s="139"/>
      <c r="O57" s="139"/>
      <c r="P57" s="139"/>
      <c r="Q57" s="139"/>
    </row>
    <row r="58" spans="1:17" s="22" customFormat="1" ht="37.5" x14ac:dyDescent="0.2">
      <c r="A58" s="614"/>
      <c r="B58" s="614"/>
      <c r="C58" s="614"/>
      <c r="D58" s="139"/>
      <c r="E58" s="139"/>
      <c r="F58" s="139"/>
      <c r="G58" s="139"/>
      <c r="H58" s="139" t="s">
        <v>827</v>
      </c>
      <c r="I58" s="139" t="s">
        <v>828</v>
      </c>
      <c r="J58" s="139" t="s">
        <v>261</v>
      </c>
      <c r="K58" s="139"/>
      <c r="L58" s="620"/>
      <c r="M58" s="139"/>
      <c r="N58" s="139" t="s">
        <v>803</v>
      </c>
      <c r="O58" s="139"/>
      <c r="P58" s="139"/>
      <c r="Q58" s="139"/>
    </row>
    <row r="59" spans="1:17" s="22" customFormat="1" ht="37.5" x14ac:dyDescent="0.2">
      <c r="A59" s="614"/>
      <c r="B59" s="614"/>
      <c r="C59" s="614"/>
      <c r="D59" s="139"/>
      <c r="E59" s="139"/>
      <c r="F59" s="139"/>
      <c r="G59" s="139"/>
      <c r="H59" s="139" t="s">
        <v>829</v>
      </c>
      <c r="I59" s="139" t="s">
        <v>830</v>
      </c>
      <c r="J59" s="139" t="s">
        <v>148</v>
      </c>
      <c r="K59" s="139"/>
      <c r="L59" s="620"/>
      <c r="M59" s="139"/>
      <c r="N59" s="139" t="s">
        <v>803</v>
      </c>
      <c r="O59" s="139"/>
      <c r="P59" s="139"/>
      <c r="Q59" s="139"/>
    </row>
    <row r="60" spans="1:17" s="22" customFormat="1" x14ac:dyDescent="0.2">
      <c r="A60" s="614"/>
      <c r="B60" s="614"/>
      <c r="C60" s="614"/>
      <c r="D60" s="139"/>
      <c r="E60" s="139"/>
      <c r="F60" s="139"/>
      <c r="G60" s="139"/>
      <c r="H60" s="139" t="s">
        <v>831</v>
      </c>
      <c r="I60" s="139"/>
      <c r="J60" s="139"/>
      <c r="K60" s="139"/>
      <c r="L60" s="620"/>
      <c r="M60" s="139"/>
      <c r="N60" s="139"/>
      <c r="O60" s="139"/>
      <c r="P60" s="139"/>
      <c r="Q60" s="139"/>
    </row>
    <row r="61" spans="1:17" s="22" customFormat="1" ht="93.75" x14ac:dyDescent="0.2">
      <c r="A61" s="614"/>
      <c r="B61" s="614"/>
      <c r="C61" s="614"/>
      <c r="D61" s="139"/>
      <c r="E61" s="139"/>
      <c r="F61" s="139"/>
      <c r="G61" s="139" t="s">
        <v>832</v>
      </c>
      <c r="H61" s="139" t="s">
        <v>833</v>
      </c>
      <c r="I61" s="139" t="s">
        <v>834</v>
      </c>
      <c r="J61" s="139" t="s">
        <v>148</v>
      </c>
      <c r="K61" s="139"/>
      <c r="L61" s="620"/>
      <c r="M61" s="139"/>
      <c r="N61" s="139" t="s">
        <v>803</v>
      </c>
      <c r="O61" s="139"/>
      <c r="P61" s="139"/>
      <c r="Q61" s="139"/>
    </row>
    <row r="62" spans="1:17" s="22" customFormat="1" ht="56.25" x14ac:dyDescent="0.2">
      <c r="A62" s="614"/>
      <c r="B62" s="614"/>
      <c r="C62" s="614"/>
      <c r="D62" s="139"/>
      <c r="E62" s="139"/>
      <c r="F62" s="139"/>
      <c r="G62" s="139"/>
      <c r="H62" s="139" t="s">
        <v>2330</v>
      </c>
      <c r="I62" s="139" t="s">
        <v>834</v>
      </c>
      <c r="J62" s="139" t="s">
        <v>835</v>
      </c>
      <c r="K62" s="139"/>
      <c r="L62" s="620"/>
      <c r="M62" s="139"/>
      <c r="N62" s="139"/>
      <c r="O62" s="139"/>
      <c r="P62" s="139"/>
      <c r="Q62" s="139"/>
    </row>
    <row r="63" spans="1:17" s="22" customFormat="1" ht="131.25" x14ac:dyDescent="0.2">
      <c r="A63" s="614"/>
      <c r="B63" s="614"/>
      <c r="C63" s="614"/>
      <c r="D63" s="139"/>
      <c r="E63" s="139"/>
      <c r="F63" s="139"/>
      <c r="G63" s="139"/>
      <c r="H63" s="139" t="s">
        <v>836</v>
      </c>
      <c r="I63" s="139" t="s">
        <v>837</v>
      </c>
      <c r="J63" s="139" t="s">
        <v>656</v>
      </c>
      <c r="K63" s="139"/>
      <c r="L63" s="620"/>
      <c r="M63" s="139"/>
      <c r="N63" s="139" t="s">
        <v>803</v>
      </c>
      <c r="O63" s="139"/>
      <c r="P63" s="139"/>
      <c r="Q63" s="139"/>
    </row>
    <row r="64" spans="1:17" s="22" customFormat="1" ht="56.25" x14ac:dyDescent="0.2">
      <c r="A64" s="614"/>
      <c r="B64" s="614"/>
      <c r="C64" s="614"/>
      <c r="D64" s="139"/>
      <c r="E64" s="139"/>
      <c r="F64" s="139"/>
      <c r="G64" s="139"/>
      <c r="H64" s="139" t="s">
        <v>2331</v>
      </c>
      <c r="I64" s="139" t="s">
        <v>834</v>
      </c>
      <c r="J64" s="139" t="s">
        <v>838</v>
      </c>
      <c r="K64" s="139"/>
      <c r="L64" s="620"/>
      <c r="M64" s="139"/>
      <c r="N64" s="139" t="s">
        <v>803</v>
      </c>
      <c r="O64" s="139"/>
      <c r="P64" s="139"/>
      <c r="Q64" s="139"/>
    </row>
    <row r="65" spans="1:17" s="22" customFormat="1" ht="110.25" x14ac:dyDescent="0.2">
      <c r="A65" s="614"/>
      <c r="B65" s="614"/>
      <c r="C65" s="614"/>
      <c r="D65" s="139"/>
      <c r="E65" s="139"/>
      <c r="F65" s="139"/>
      <c r="G65" s="514" t="s">
        <v>839</v>
      </c>
      <c r="H65" s="139" t="s">
        <v>840</v>
      </c>
      <c r="I65" s="139" t="s">
        <v>841</v>
      </c>
      <c r="J65" s="139" t="s">
        <v>738</v>
      </c>
      <c r="K65" s="139"/>
      <c r="L65" s="620"/>
      <c r="M65" s="139"/>
      <c r="N65" s="139" t="s">
        <v>803</v>
      </c>
      <c r="O65" s="139"/>
      <c r="P65" s="139"/>
      <c r="Q65" s="139"/>
    </row>
    <row r="66" spans="1:17" s="22" customFormat="1" ht="206.25" x14ac:dyDescent="0.2">
      <c r="A66" s="614"/>
      <c r="B66" s="614"/>
      <c r="C66" s="614"/>
      <c r="D66" s="139"/>
      <c r="E66" s="139"/>
      <c r="F66" s="139"/>
      <c r="G66" s="139"/>
      <c r="H66" s="139" t="s">
        <v>842</v>
      </c>
      <c r="I66" s="139" t="s">
        <v>843</v>
      </c>
      <c r="J66" s="139" t="s">
        <v>844</v>
      </c>
      <c r="K66" s="139"/>
      <c r="L66" s="620"/>
      <c r="M66" s="139"/>
      <c r="N66" s="139" t="s">
        <v>803</v>
      </c>
      <c r="O66" s="139"/>
      <c r="P66" s="139"/>
      <c r="Q66" s="139"/>
    </row>
    <row r="67" spans="1:17" s="22" customFormat="1" x14ac:dyDescent="0.2">
      <c r="A67" s="23"/>
      <c r="B67" s="23"/>
      <c r="C67" s="23"/>
      <c r="D67" s="3"/>
      <c r="E67" s="3"/>
      <c r="F67" s="3"/>
      <c r="G67" s="3"/>
      <c r="H67" s="3" t="s">
        <v>845</v>
      </c>
      <c r="I67" s="3"/>
      <c r="J67" s="3"/>
      <c r="K67" s="3"/>
      <c r="L67" s="399"/>
      <c r="M67" s="3"/>
      <c r="N67" s="3"/>
      <c r="O67" s="3"/>
      <c r="P67" s="3"/>
      <c r="Q67" s="139"/>
    </row>
    <row r="68" spans="1:17" s="22" customFormat="1" ht="93.75" x14ac:dyDescent="0.2">
      <c r="A68" s="23"/>
      <c r="B68" s="23"/>
      <c r="C68" s="23"/>
      <c r="D68" s="3"/>
      <c r="E68" s="3"/>
      <c r="F68" s="3"/>
      <c r="G68" s="3" t="s">
        <v>846</v>
      </c>
      <c r="H68" s="3" t="s">
        <v>847</v>
      </c>
      <c r="I68" s="3" t="s">
        <v>848</v>
      </c>
      <c r="J68" s="3" t="s">
        <v>148</v>
      </c>
      <c r="K68" s="3"/>
      <c r="L68" s="399"/>
      <c r="M68" s="3"/>
      <c r="N68" s="3" t="s">
        <v>803</v>
      </c>
      <c r="O68" s="3">
        <v>208</v>
      </c>
      <c r="P68" s="3"/>
      <c r="Q68" s="139"/>
    </row>
    <row r="69" spans="1:17" s="22" customFormat="1" ht="56.25" x14ac:dyDescent="0.2">
      <c r="A69" s="23"/>
      <c r="B69" s="23"/>
      <c r="C69" s="23"/>
      <c r="D69" s="3"/>
      <c r="E69" s="3"/>
      <c r="F69" s="3"/>
      <c r="G69" s="3"/>
      <c r="H69" s="3" t="s">
        <v>849</v>
      </c>
      <c r="I69" s="3" t="s">
        <v>825</v>
      </c>
      <c r="J69" s="3" t="s">
        <v>850</v>
      </c>
      <c r="K69" s="3"/>
      <c r="L69" s="399"/>
      <c r="M69" s="3"/>
      <c r="N69" s="3" t="s">
        <v>803</v>
      </c>
      <c r="O69" s="3"/>
      <c r="P69" s="3"/>
      <c r="Q69" s="139"/>
    </row>
    <row r="70" spans="1:17" ht="131.25" x14ac:dyDescent="0.3">
      <c r="A70" s="324">
        <v>1</v>
      </c>
      <c r="B70" s="324">
        <v>1</v>
      </c>
      <c r="C70" s="324">
        <v>1</v>
      </c>
      <c r="D70" s="320" t="s">
        <v>5</v>
      </c>
      <c r="E70" s="166" t="s">
        <v>749</v>
      </c>
      <c r="F70" s="166" t="s">
        <v>750</v>
      </c>
      <c r="G70" s="166" t="s">
        <v>751</v>
      </c>
      <c r="H70" s="166"/>
      <c r="I70" s="166"/>
      <c r="J70" s="166"/>
      <c r="K70" s="347" t="s">
        <v>1768</v>
      </c>
      <c r="L70" s="624">
        <v>10000</v>
      </c>
      <c r="M70" s="166">
        <v>101</v>
      </c>
      <c r="N70" s="166"/>
      <c r="O70" s="166"/>
      <c r="P70" s="166" t="s">
        <v>1676</v>
      </c>
      <c r="Q70" s="166" t="s">
        <v>2148</v>
      </c>
    </row>
    <row r="71" spans="1:17" ht="112.5" x14ac:dyDescent="0.3">
      <c r="A71" s="23"/>
      <c r="B71" s="23"/>
      <c r="C71" s="23"/>
      <c r="D71" s="139"/>
      <c r="E71" s="3"/>
      <c r="F71" s="3"/>
      <c r="G71" s="3"/>
      <c r="H71" s="3" t="s">
        <v>752</v>
      </c>
      <c r="I71" s="3" t="s">
        <v>753</v>
      </c>
      <c r="J71" s="3" t="s">
        <v>261</v>
      </c>
      <c r="K71" s="201" t="s">
        <v>754</v>
      </c>
      <c r="L71" s="625">
        <v>10000</v>
      </c>
      <c r="M71" s="3">
        <v>101</v>
      </c>
      <c r="N71" s="3"/>
      <c r="O71" s="3"/>
      <c r="P71" s="3"/>
      <c r="Q71" s="3"/>
    </row>
    <row r="72" spans="1:17" ht="206.25" x14ac:dyDescent="0.3">
      <c r="A72" s="615"/>
      <c r="B72" s="615"/>
      <c r="C72" s="615"/>
      <c r="D72" s="202"/>
      <c r="E72" s="3"/>
      <c r="F72" s="3"/>
      <c r="G72" s="3"/>
      <c r="H72" s="3" t="s">
        <v>1855</v>
      </c>
      <c r="I72" s="3" t="s">
        <v>737</v>
      </c>
      <c r="J72" s="3" t="s">
        <v>738</v>
      </c>
      <c r="K72" s="201"/>
      <c r="L72" s="399"/>
      <c r="M72" s="3"/>
      <c r="N72" s="3"/>
      <c r="O72" s="3"/>
      <c r="P72" s="202"/>
      <c r="Q72" s="202"/>
    </row>
    <row r="73" spans="1:17" ht="112.5" x14ac:dyDescent="0.3">
      <c r="A73" s="615"/>
      <c r="B73" s="615"/>
      <c r="C73" s="615"/>
      <c r="D73" s="202"/>
      <c r="E73" s="3"/>
      <c r="F73" s="3"/>
      <c r="G73" s="3"/>
      <c r="H73" s="3" t="s">
        <v>755</v>
      </c>
      <c r="I73" s="3" t="s">
        <v>737</v>
      </c>
      <c r="J73" s="3" t="s">
        <v>756</v>
      </c>
      <c r="K73" s="201" t="s">
        <v>757</v>
      </c>
      <c r="L73" s="399"/>
      <c r="M73" s="3"/>
      <c r="N73" s="3"/>
      <c r="O73" s="3"/>
      <c r="P73" s="202"/>
      <c r="Q73" s="202"/>
    </row>
    <row r="74" spans="1:17" s="192" customFormat="1" ht="150" x14ac:dyDescent="0.2">
      <c r="A74" s="324">
        <v>1</v>
      </c>
      <c r="B74" s="324">
        <v>1</v>
      </c>
      <c r="C74" s="324">
        <v>2</v>
      </c>
      <c r="D74" s="166" t="s">
        <v>1856</v>
      </c>
      <c r="E74" s="166" t="s">
        <v>1267</v>
      </c>
      <c r="F74" s="166" t="s">
        <v>1268</v>
      </c>
      <c r="G74" s="166" t="s">
        <v>1989</v>
      </c>
      <c r="H74" s="166"/>
      <c r="I74" s="166"/>
      <c r="J74" s="166"/>
      <c r="K74" s="166" t="s">
        <v>1768</v>
      </c>
      <c r="L74" s="622">
        <v>0</v>
      </c>
      <c r="M74" s="166"/>
      <c r="N74" s="166"/>
      <c r="O74" s="166"/>
      <c r="P74" s="166" t="s">
        <v>1988</v>
      </c>
      <c r="Q74" s="166" t="s">
        <v>2148</v>
      </c>
    </row>
    <row r="75" spans="1:17" ht="225" x14ac:dyDescent="0.3">
      <c r="A75" s="616"/>
      <c r="B75" s="616"/>
      <c r="C75" s="616"/>
      <c r="D75" s="344"/>
      <c r="E75" s="344"/>
      <c r="F75" s="344"/>
      <c r="G75" s="344"/>
      <c r="H75" s="241" t="s">
        <v>2206</v>
      </c>
      <c r="I75" s="241" t="s">
        <v>1269</v>
      </c>
      <c r="J75" s="241" t="s">
        <v>1270</v>
      </c>
      <c r="K75" s="241" t="s">
        <v>1271</v>
      </c>
      <c r="L75" s="193" t="s">
        <v>1272</v>
      </c>
      <c r="M75" s="504"/>
      <c r="N75" s="241" t="s">
        <v>1677</v>
      </c>
      <c r="O75" s="183" t="s">
        <v>1270</v>
      </c>
      <c r="P75" s="344"/>
      <c r="Q75" s="344"/>
    </row>
    <row r="76" spans="1:17" ht="75" x14ac:dyDescent="0.3">
      <c r="A76" s="616"/>
      <c r="B76" s="616"/>
      <c r="C76" s="616"/>
      <c r="D76" s="344"/>
      <c r="E76" s="344"/>
      <c r="F76" s="344"/>
      <c r="G76" s="344"/>
      <c r="H76" s="412" t="s">
        <v>2207</v>
      </c>
      <c r="I76" s="344"/>
      <c r="J76" s="344"/>
      <c r="K76" s="344"/>
      <c r="L76" s="623"/>
      <c r="M76" s="344"/>
      <c r="N76" s="344"/>
      <c r="O76" s="344"/>
      <c r="P76" s="344"/>
      <c r="Q76" s="344"/>
    </row>
    <row r="77" spans="1:17" ht="93.75" x14ac:dyDescent="0.3">
      <c r="A77" s="616"/>
      <c r="B77" s="616"/>
      <c r="C77" s="616"/>
      <c r="D77" s="344"/>
      <c r="E77" s="344"/>
      <c r="F77" s="344"/>
      <c r="G77" s="344"/>
      <c r="H77" s="412" t="s">
        <v>2208</v>
      </c>
      <c r="I77" s="344"/>
      <c r="J77" s="344"/>
      <c r="K77" s="344"/>
      <c r="L77" s="623"/>
      <c r="M77" s="344"/>
      <c r="N77" s="344"/>
      <c r="O77" s="344"/>
      <c r="P77" s="344"/>
      <c r="Q77" s="344"/>
    </row>
  </sheetData>
  <autoFilter ref="A2:Q77"/>
  <mergeCells count="10">
    <mergeCell ref="K1:M1"/>
    <mergeCell ref="N1:O1"/>
    <mergeCell ref="P1:P2"/>
    <mergeCell ref="Q1:Q2"/>
    <mergeCell ref="I1:J1"/>
    <mergeCell ref="A1:D1"/>
    <mergeCell ref="E1:E2"/>
    <mergeCell ref="F1:F2"/>
    <mergeCell ref="G1:G2"/>
    <mergeCell ref="H1:H2"/>
  </mergeCells>
  <pageMargins left="0.23622047244094491" right="0.23622047244094491" top="0.74803149606299213" bottom="0.74803149606299213" header="0.31496062992125984" footer="0.31496062992125984"/>
  <pageSetup paperSize="9" scale="79" firstPageNumber="18" orientation="landscape" useFirstPageNumber="1" r:id="rId1"/>
  <headerFooter>
    <oddFooter>&amp;C&amp;P&amp;R&amp;A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46"/>
  <sheetViews>
    <sheetView topLeftCell="F1" workbookViewId="0">
      <selection activeCell="B27" sqref="B27"/>
    </sheetView>
  </sheetViews>
  <sheetFormatPr defaultRowHeight="34.5" customHeight="1" x14ac:dyDescent="0.2"/>
  <cols>
    <col min="1" max="1" width="4" style="426" customWidth="1"/>
    <col min="2" max="2" width="4.75" customWidth="1"/>
    <col min="3" max="3" width="5.125" customWidth="1"/>
    <col min="4" max="4" width="21.125" customWidth="1"/>
    <col min="5" max="5" width="21.125" style="14" customWidth="1"/>
    <col min="6" max="6" width="19.75" customWidth="1"/>
    <col min="7" max="7" width="23" customWidth="1"/>
    <col min="8" max="8" width="5.5" customWidth="1"/>
    <col min="9" max="9" width="5" customWidth="1"/>
    <col min="10" max="10" width="5.25" customWidth="1"/>
    <col min="11" max="11" width="7.375" customWidth="1"/>
    <col min="12" max="12" width="14.125" style="466" customWidth="1"/>
    <col min="13" max="13" width="8.75" style="468" customWidth="1"/>
    <col min="14" max="14" width="4.375" customWidth="1"/>
    <col min="15" max="15" width="4.25" customWidth="1"/>
    <col min="16" max="17" width="7.5" customWidth="1"/>
  </cols>
  <sheetData>
    <row r="1" spans="1:17" s="5" customFormat="1" ht="34.5" customHeight="1" x14ac:dyDescent="0.2">
      <c r="A1" s="879" t="s">
        <v>60</v>
      </c>
      <c r="B1" s="880"/>
      <c r="C1" s="880"/>
      <c r="D1" s="881"/>
      <c r="E1" s="207"/>
      <c r="F1" s="207"/>
      <c r="G1" s="207"/>
      <c r="H1" s="207"/>
      <c r="I1" s="874" t="s">
        <v>65</v>
      </c>
      <c r="J1" s="876"/>
      <c r="K1" s="874" t="s">
        <v>66</v>
      </c>
      <c r="L1" s="875"/>
      <c r="M1" s="876"/>
      <c r="N1" s="877" t="s">
        <v>67</v>
      </c>
      <c r="O1" s="878"/>
      <c r="P1" s="207" t="s">
        <v>1852</v>
      </c>
      <c r="Q1" s="207" t="s">
        <v>1853</v>
      </c>
    </row>
    <row r="2" spans="1:17" s="5" customFormat="1" ht="63" customHeight="1" x14ac:dyDescent="0.2">
      <c r="A2" s="425" t="s">
        <v>1680</v>
      </c>
      <c r="B2" s="208" t="s">
        <v>1679</v>
      </c>
      <c r="C2" s="208" t="s">
        <v>1681</v>
      </c>
      <c r="D2" s="206" t="s">
        <v>1682</v>
      </c>
      <c r="E2" s="207" t="s">
        <v>61</v>
      </c>
      <c r="F2" s="207" t="s">
        <v>62</v>
      </c>
      <c r="G2" s="207" t="s">
        <v>63</v>
      </c>
      <c r="H2" s="518" t="s">
        <v>2214</v>
      </c>
      <c r="I2" s="518" t="s">
        <v>72</v>
      </c>
      <c r="J2" s="518" t="s">
        <v>42</v>
      </c>
      <c r="K2" s="519" t="s">
        <v>73</v>
      </c>
      <c r="L2" s="465" t="s">
        <v>74</v>
      </c>
      <c r="M2" s="467" t="s">
        <v>75</v>
      </c>
      <c r="N2" s="518" t="s">
        <v>76</v>
      </c>
      <c r="O2" s="518" t="s">
        <v>77</v>
      </c>
      <c r="P2" s="518" t="s">
        <v>1852</v>
      </c>
      <c r="Q2" s="518" t="s">
        <v>1853</v>
      </c>
    </row>
    <row r="3" spans="1:17" s="424" customFormat="1" ht="34.5" customHeight="1" x14ac:dyDescent="0.2">
      <c r="A3" s="515">
        <v>1</v>
      </c>
      <c r="B3" s="424">
        <v>1</v>
      </c>
      <c r="C3" s="424">
        <v>1</v>
      </c>
      <c r="D3" s="424" t="s">
        <v>715</v>
      </c>
      <c r="E3" s="424" t="s">
        <v>1760</v>
      </c>
      <c r="F3" s="424" t="s">
        <v>2209</v>
      </c>
      <c r="G3" s="424" t="s">
        <v>715</v>
      </c>
      <c r="K3" s="424" t="s">
        <v>1768</v>
      </c>
      <c r="L3" s="516">
        <v>3750</v>
      </c>
      <c r="M3" s="517">
        <v>101</v>
      </c>
      <c r="P3" s="424" t="s">
        <v>718</v>
      </c>
      <c r="Q3" s="424" t="s">
        <v>2191</v>
      </c>
    </row>
    <row r="4" spans="1:17" s="424" customFormat="1" ht="34.5" customHeight="1" x14ac:dyDescent="0.2">
      <c r="A4" s="515">
        <v>1</v>
      </c>
      <c r="B4" s="424">
        <v>1</v>
      </c>
      <c r="C4" s="424">
        <v>1</v>
      </c>
      <c r="D4" s="424" t="s">
        <v>719</v>
      </c>
      <c r="E4" s="424" t="s">
        <v>714</v>
      </c>
      <c r="F4" s="424" t="s">
        <v>1987</v>
      </c>
      <c r="G4" s="424" t="s">
        <v>719</v>
      </c>
      <c r="K4" s="424" t="s">
        <v>1768</v>
      </c>
      <c r="L4" s="516">
        <v>0</v>
      </c>
      <c r="M4" s="517"/>
      <c r="P4" s="424" t="s">
        <v>718</v>
      </c>
      <c r="Q4" s="424" t="s">
        <v>2191</v>
      </c>
    </row>
    <row r="5" spans="1:17" s="424" customFormat="1" ht="34.5" customHeight="1" x14ac:dyDescent="0.2">
      <c r="A5" s="515">
        <v>1</v>
      </c>
      <c r="B5" s="424">
        <v>1</v>
      </c>
      <c r="C5" s="424">
        <v>1</v>
      </c>
      <c r="D5" s="424" t="s">
        <v>722</v>
      </c>
      <c r="E5" s="424" t="s">
        <v>714</v>
      </c>
      <c r="F5" s="424" t="s">
        <v>2083</v>
      </c>
      <c r="G5" s="424" t="s">
        <v>722</v>
      </c>
      <c r="K5" s="424" t="s">
        <v>1768</v>
      </c>
      <c r="L5" s="516">
        <v>0</v>
      </c>
      <c r="M5" s="517"/>
      <c r="P5" s="424" t="s">
        <v>718</v>
      </c>
      <c r="Q5" s="424" t="s">
        <v>2191</v>
      </c>
    </row>
    <row r="6" spans="1:17" s="424" customFormat="1" ht="34.5" customHeight="1" x14ac:dyDescent="0.2">
      <c r="A6" s="515">
        <v>1</v>
      </c>
      <c r="B6" s="424">
        <v>1</v>
      </c>
      <c r="C6" s="424">
        <v>1</v>
      </c>
      <c r="D6" s="424" t="s">
        <v>6</v>
      </c>
      <c r="E6" s="424" t="s">
        <v>730</v>
      </c>
      <c r="F6" s="424" t="s">
        <v>731</v>
      </c>
      <c r="G6" s="424" t="s">
        <v>732</v>
      </c>
      <c r="K6" s="424" t="s">
        <v>1768</v>
      </c>
      <c r="L6" s="516">
        <v>0</v>
      </c>
      <c r="M6" s="517"/>
      <c r="P6" s="424" t="s">
        <v>735</v>
      </c>
      <c r="Q6" s="424" t="s">
        <v>2191</v>
      </c>
    </row>
    <row r="7" spans="1:17" s="424" customFormat="1" ht="34.5" customHeight="1" x14ac:dyDescent="0.2">
      <c r="A7" s="515">
        <v>1</v>
      </c>
      <c r="B7" s="424">
        <v>1</v>
      </c>
      <c r="C7" s="424">
        <v>1</v>
      </c>
      <c r="D7" s="424" t="s">
        <v>37</v>
      </c>
      <c r="E7" s="424" t="s">
        <v>740</v>
      </c>
      <c r="F7" s="424" t="s">
        <v>2195</v>
      </c>
      <c r="G7" s="424" t="s">
        <v>741</v>
      </c>
      <c r="K7" s="424" t="s">
        <v>1768</v>
      </c>
      <c r="L7" s="516">
        <v>54000</v>
      </c>
      <c r="M7" s="517">
        <v>101</v>
      </c>
      <c r="P7" s="424" t="s">
        <v>736</v>
      </c>
      <c r="Q7" s="424" t="s">
        <v>2191</v>
      </c>
    </row>
    <row r="8" spans="1:17" s="424" customFormat="1" ht="34.5" customHeight="1" x14ac:dyDescent="0.2">
      <c r="A8" s="515">
        <v>1</v>
      </c>
      <c r="B8" s="424">
        <v>1</v>
      </c>
      <c r="C8" s="424">
        <v>1</v>
      </c>
      <c r="D8" s="424" t="s">
        <v>37</v>
      </c>
      <c r="E8" s="424" t="s">
        <v>2085</v>
      </c>
      <c r="F8" s="424" t="s">
        <v>2086</v>
      </c>
      <c r="G8" s="424" t="s">
        <v>2200</v>
      </c>
      <c r="K8" s="424" t="s">
        <v>1768</v>
      </c>
      <c r="L8" s="516">
        <v>490400</v>
      </c>
      <c r="M8" s="517">
        <v>501</v>
      </c>
      <c r="P8" s="424" t="s">
        <v>700</v>
      </c>
      <c r="Q8" s="424" t="s">
        <v>2191</v>
      </c>
    </row>
    <row r="9" spans="1:17" s="424" customFormat="1" ht="34.5" customHeight="1" x14ac:dyDescent="0.2">
      <c r="A9" s="515">
        <v>1</v>
      </c>
      <c r="B9" s="424">
        <v>1</v>
      </c>
      <c r="C9" s="424">
        <v>1</v>
      </c>
      <c r="D9" s="424" t="s">
        <v>425</v>
      </c>
      <c r="E9" s="424" t="s">
        <v>814</v>
      </c>
      <c r="F9" s="424" t="s">
        <v>815</v>
      </c>
      <c r="G9" s="424" t="s">
        <v>816</v>
      </c>
      <c r="K9" s="424" t="s">
        <v>1768</v>
      </c>
      <c r="L9" s="516">
        <v>432475</v>
      </c>
      <c r="M9" s="517">
        <v>501</v>
      </c>
      <c r="P9" s="424" t="s">
        <v>819</v>
      </c>
      <c r="Q9" s="424" t="s">
        <v>2191</v>
      </c>
    </row>
    <row r="10" spans="1:17" s="424" customFormat="1" ht="34.5" customHeight="1" x14ac:dyDescent="0.2">
      <c r="A10" s="515">
        <v>1</v>
      </c>
      <c r="B10" s="424">
        <v>1</v>
      </c>
      <c r="C10" s="424">
        <v>1</v>
      </c>
      <c r="D10" s="424" t="s">
        <v>5</v>
      </c>
      <c r="E10" s="424" t="s">
        <v>749</v>
      </c>
      <c r="F10" s="424" t="s">
        <v>750</v>
      </c>
      <c r="G10" s="424" t="s">
        <v>751</v>
      </c>
      <c r="K10" s="424" t="s">
        <v>1768</v>
      </c>
      <c r="L10" s="516">
        <v>10000</v>
      </c>
      <c r="M10" s="517">
        <v>101</v>
      </c>
      <c r="P10" s="424" t="s">
        <v>1676</v>
      </c>
      <c r="Q10" s="424" t="s">
        <v>2148</v>
      </c>
    </row>
    <row r="11" spans="1:17" s="424" customFormat="1" ht="34.5" customHeight="1" x14ac:dyDescent="0.2">
      <c r="A11" s="515">
        <v>1</v>
      </c>
      <c r="B11" s="424">
        <v>1</v>
      </c>
      <c r="C11" s="424">
        <v>2</v>
      </c>
      <c r="D11" s="424" t="s">
        <v>1856</v>
      </c>
      <c r="E11" s="424" t="s">
        <v>1267</v>
      </c>
      <c r="F11" s="424" t="s">
        <v>1268</v>
      </c>
      <c r="G11" s="424" t="s">
        <v>2084</v>
      </c>
      <c r="K11" s="424" t="s">
        <v>1768</v>
      </c>
      <c r="L11" s="516">
        <v>0</v>
      </c>
      <c r="M11" s="517"/>
      <c r="P11" s="424" t="s">
        <v>1988</v>
      </c>
      <c r="Q11" s="424" t="s">
        <v>2148</v>
      </c>
    </row>
    <row r="12" spans="1:17" s="424" customFormat="1" ht="34.5" customHeight="1" x14ac:dyDescent="0.2">
      <c r="A12" s="515">
        <v>1</v>
      </c>
      <c r="B12" s="424">
        <v>3</v>
      </c>
      <c r="C12" s="424">
        <v>5</v>
      </c>
      <c r="D12" s="424" t="s">
        <v>428</v>
      </c>
      <c r="E12" s="424" t="s">
        <v>1683</v>
      </c>
      <c r="K12" s="424" t="s">
        <v>1768</v>
      </c>
      <c r="L12" s="516">
        <v>29900</v>
      </c>
      <c r="M12" s="517">
        <v>103</v>
      </c>
      <c r="P12" s="424" t="s">
        <v>1761</v>
      </c>
      <c r="Q12" s="424" t="s">
        <v>1761</v>
      </c>
    </row>
    <row r="13" spans="1:17" s="424" customFormat="1" ht="34.5" customHeight="1" x14ac:dyDescent="0.2">
      <c r="A13" s="515">
        <v>1</v>
      </c>
      <c r="B13" s="424">
        <v>3</v>
      </c>
      <c r="C13" s="424">
        <v>5</v>
      </c>
      <c r="D13" s="424" t="s">
        <v>426</v>
      </c>
      <c r="E13" s="424" t="s">
        <v>895</v>
      </c>
      <c r="F13" s="424" t="s">
        <v>1910</v>
      </c>
      <c r="G13" s="424" t="s">
        <v>893</v>
      </c>
      <c r="K13" s="424" t="s">
        <v>1768</v>
      </c>
      <c r="L13" s="516">
        <v>890000</v>
      </c>
      <c r="M13" s="517">
        <v>501</v>
      </c>
      <c r="P13" s="424" t="s">
        <v>880</v>
      </c>
      <c r="Q13" s="424" t="s">
        <v>2191</v>
      </c>
    </row>
    <row r="14" spans="1:17" s="424" customFormat="1" ht="34.5" customHeight="1" x14ac:dyDescent="0.2">
      <c r="A14" s="515">
        <v>1</v>
      </c>
      <c r="B14" s="424">
        <v>3</v>
      </c>
      <c r="C14" s="424">
        <v>5</v>
      </c>
      <c r="D14" s="424" t="s">
        <v>430</v>
      </c>
      <c r="E14" s="424" t="s">
        <v>373</v>
      </c>
      <c r="F14" s="424" t="s">
        <v>903</v>
      </c>
      <c r="G14" s="424" t="s">
        <v>430</v>
      </c>
      <c r="K14" s="424" t="s">
        <v>1768</v>
      </c>
      <c r="L14" s="516">
        <v>15000</v>
      </c>
      <c r="M14" s="517">
        <v>101</v>
      </c>
      <c r="N14" s="424" t="s">
        <v>902</v>
      </c>
      <c r="O14" s="424">
        <v>11400</v>
      </c>
      <c r="P14" s="424" t="s">
        <v>880</v>
      </c>
      <c r="Q14" s="424" t="s">
        <v>2191</v>
      </c>
    </row>
    <row r="15" spans="1:17" s="424" customFormat="1" ht="34.5" customHeight="1" x14ac:dyDescent="0.2">
      <c r="A15" s="515">
        <v>1</v>
      </c>
      <c r="B15" s="424">
        <v>4</v>
      </c>
      <c r="C15" s="424">
        <v>6</v>
      </c>
      <c r="D15" s="424" t="s">
        <v>658</v>
      </c>
      <c r="E15" s="424" t="s">
        <v>1518</v>
      </c>
      <c r="F15" s="424" t="s">
        <v>1519</v>
      </c>
      <c r="G15" s="424" t="s">
        <v>1520</v>
      </c>
      <c r="K15" s="424" t="s">
        <v>1768</v>
      </c>
      <c r="L15" s="516">
        <v>0</v>
      </c>
      <c r="M15" s="517"/>
      <c r="P15" s="424" t="s">
        <v>1512</v>
      </c>
      <c r="Q15" s="424" t="s">
        <v>1512</v>
      </c>
    </row>
    <row r="16" spans="1:17" s="424" customFormat="1" ht="34.5" customHeight="1" x14ac:dyDescent="0.2">
      <c r="A16" s="515">
        <v>1</v>
      </c>
      <c r="B16" s="424">
        <v>4</v>
      </c>
      <c r="C16" s="424">
        <v>6</v>
      </c>
      <c r="D16" s="424" t="s">
        <v>602</v>
      </c>
      <c r="E16" s="424" t="s">
        <v>1370</v>
      </c>
      <c r="F16" s="424" t="s">
        <v>1371</v>
      </c>
      <c r="G16" s="424" t="s">
        <v>1372</v>
      </c>
      <c r="K16" s="424" t="s">
        <v>1768</v>
      </c>
      <c r="L16" s="516">
        <v>27000</v>
      </c>
      <c r="M16" s="517">
        <v>101</v>
      </c>
      <c r="P16" s="424" t="s">
        <v>1376</v>
      </c>
      <c r="Q16" s="424" t="s">
        <v>1376</v>
      </c>
    </row>
    <row r="17" spans="1:17" s="424" customFormat="1" ht="34.5" customHeight="1" x14ac:dyDescent="0.2">
      <c r="A17" s="515">
        <v>1</v>
      </c>
      <c r="B17" s="424">
        <v>4</v>
      </c>
      <c r="C17" s="424">
        <v>6</v>
      </c>
      <c r="D17" s="424" t="s">
        <v>601</v>
      </c>
      <c r="E17" s="424" t="s">
        <v>1678</v>
      </c>
      <c r="F17" s="424" t="s">
        <v>1383</v>
      </c>
      <c r="G17" s="424" t="s">
        <v>1384</v>
      </c>
      <c r="K17" s="424" t="s">
        <v>1768</v>
      </c>
      <c r="L17" s="516">
        <v>319907</v>
      </c>
      <c r="M17" s="517">
        <v>102</v>
      </c>
      <c r="P17" s="424" t="s">
        <v>1376</v>
      </c>
      <c r="Q17" s="424" t="s">
        <v>1376</v>
      </c>
    </row>
    <row r="18" spans="1:17" s="424" customFormat="1" ht="34.5" customHeight="1" x14ac:dyDescent="0.2">
      <c r="A18" s="515">
        <v>1</v>
      </c>
      <c r="B18" s="424">
        <v>4</v>
      </c>
      <c r="C18" s="424">
        <v>6</v>
      </c>
      <c r="E18" s="424" t="s">
        <v>1403</v>
      </c>
      <c r="F18" s="424" t="s">
        <v>1404</v>
      </c>
      <c r="G18" s="424" t="s">
        <v>1405</v>
      </c>
      <c r="H18" s="424" t="s">
        <v>1406</v>
      </c>
      <c r="K18" s="424" t="s">
        <v>1768</v>
      </c>
      <c r="L18" s="516">
        <v>0</v>
      </c>
      <c r="M18" s="517"/>
      <c r="P18" s="424" t="s">
        <v>1376</v>
      </c>
      <c r="Q18" s="424" t="s">
        <v>1376</v>
      </c>
    </row>
    <row r="19" spans="1:17" s="424" customFormat="1" ht="34.5" customHeight="1" x14ac:dyDescent="0.2">
      <c r="A19" s="515">
        <v>1</v>
      </c>
      <c r="B19" s="424">
        <v>4</v>
      </c>
      <c r="C19" s="424">
        <v>6</v>
      </c>
      <c r="D19" s="424" t="s">
        <v>981</v>
      </c>
      <c r="E19" s="424" t="s">
        <v>980</v>
      </c>
      <c r="F19" s="424" t="s">
        <v>982</v>
      </c>
      <c r="G19" s="424" t="s">
        <v>983</v>
      </c>
      <c r="K19" s="424" t="s">
        <v>1768</v>
      </c>
      <c r="L19" s="516">
        <v>21000</v>
      </c>
      <c r="M19" s="517">
        <v>101</v>
      </c>
      <c r="P19" s="424" t="s">
        <v>986</v>
      </c>
      <c r="Q19" s="424" t="s">
        <v>987</v>
      </c>
    </row>
    <row r="20" spans="1:17" s="424" customFormat="1" ht="34.5" customHeight="1" x14ac:dyDescent="0.2">
      <c r="A20" s="515">
        <v>1</v>
      </c>
      <c r="B20" s="424">
        <v>4</v>
      </c>
      <c r="C20" s="424">
        <v>6</v>
      </c>
      <c r="D20" s="424" t="s">
        <v>605</v>
      </c>
      <c r="E20" s="424" t="s">
        <v>1172</v>
      </c>
      <c r="F20" s="424" t="s">
        <v>1173</v>
      </c>
      <c r="G20" s="424" t="s">
        <v>1174</v>
      </c>
      <c r="K20" s="424" t="s">
        <v>1768</v>
      </c>
      <c r="L20" s="516">
        <v>14000</v>
      </c>
      <c r="M20" s="517">
        <v>102</v>
      </c>
      <c r="P20" s="424" t="s">
        <v>1178</v>
      </c>
      <c r="Q20" s="424" t="s">
        <v>173</v>
      </c>
    </row>
    <row r="21" spans="1:17" s="424" customFormat="1" ht="34.5" customHeight="1" x14ac:dyDescent="0.2">
      <c r="A21" s="515">
        <v>1</v>
      </c>
      <c r="B21" s="424">
        <v>4</v>
      </c>
      <c r="C21" s="424">
        <v>7</v>
      </c>
      <c r="D21" s="424" t="s">
        <v>131</v>
      </c>
      <c r="E21" s="424" t="s">
        <v>1189</v>
      </c>
      <c r="F21" s="424" t="s">
        <v>1190</v>
      </c>
      <c r="G21" s="424" t="s">
        <v>1191</v>
      </c>
      <c r="K21" s="424" t="s">
        <v>1768</v>
      </c>
      <c r="L21" s="516">
        <v>316400</v>
      </c>
      <c r="M21" s="517">
        <v>501</v>
      </c>
      <c r="P21" s="424" t="s">
        <v>1195</v>
      </c>
      <c r="Q21" s="424" t="s">
        <v>173</v>
      </c>
    </row>
    <row r="22" spans="1:17" s="424" customFormat="1" ht="34.5" customHeight="1" x14ac:dyDescent="0.2">
      <c r="A22" s="515">
        <v>1</v>
      </c>
      <c r="B22" s="424">
        <v>4</v>
      </c>
      <c r="C22" s="424">
        <v>7</v>
      </c>
      <c r="D22" s="424" t="s">
        <v>131</v>
      </c>
      <c r="E22" s="424" t="s">
        <v>1213</v>
      </c>
      <c r="F22" s="424" t="s">
        <v>1214</v>
      </c>
      <c r="G22" s="424" t="s">
        <v>1215</v>
      </c>
      <c r="K22" s="424" t="s">
        <v>1768</v>
      </c>
      <c r="L22" s="516">
        <v>490</v>
      </c>
      <c r="M22" s="517">
        <v>102</v>
      </c>
      <c r="P22" s="424" t="s">
        <v>1195</v>
      </c>
      <c r="Q22" s="424" t="s">
        <v>173</v>
      </c>
    </row>
    <row r="23" spans="1:17" s="424" customFormat="1" ht="34.5" customHeight="1" x14ac:dyDescent="0.2">
      <c r="A23" s="515">
        <v>1</v>
      </c>
      <c r="B23" s="424">
        <v>4</v>
      </c>
      <c r="C23" s="424">
        <v>7</v>
      </c>
      <c r="D23" s="424" t="s">
        <v>131</v>
      </c>
      <c r="E23" s="424" t="s">
        <v>1220</v>
      </c>
      <c r="F23" s="424" t="s">
        <v>1221</v>
      </c>
      <c r="G23" s="424" t="s">
        <v>1222</v>
      </c>
      <c r="K23" s="424" t="s">
        <v>1768</v>
      </c>
      <c r="L23" s="516">
        <v>4000</v>
      </c>
      <c r="M23" s="517">
        <v>102</v>
      </c>
      <c r="P23" s="424" t="s">
        <v>1195</v>
      </c>
      <c r="Q23" s="424" t="s">
        <v>173</v>
      </c>
    </row>
    <row r="24" spans="1:17" s="424" customFormat="1" ht="34.5" customHeight="1" x14ac:dyDescent="0.2">
      <c r="A24" s="515">
        <v>1</v>
      </c>
      <c r="B24" s="424">
        <v>4</v>
      </c>
      <c r="C24" s="424">
        <v>7</v>
      </c>
      <c r="D24" s="424" t="s">
        <v>131</v>
      </c>
      <c r="E24" s="424" t="s">
        <v>1225</v>
      </c>
      <c r="F24" s="424" t="s">
        <v>1226</v>
      </c>
      <c r="G24" s="424" t="s">
        <v>1227</v>
      </c>
      <c r="K24" s="424" t="s">
        <v>1768</v>
      </c>
      <c r="L24" s="516">
        <v>0</v>
      </c>
      <c r="M24" s="517">
        <v>102</v>
      </c>
      <c r="O24" s="424" t="s">
        <v>83</v>
      </c>
      <c r="P24" s="424" t="s">
        <v>1195</v>
      </c>
      <c r="Q24" s="424" t="s">
        <v>173</v>
      </c>
    </row>
    <row r="25" spans="1:17" s="424" customFormat="1" ht="34.5" customHeight="1" x14ac:dyDescent="0.2">
      <c r="A25" s="515">
        <v>1</v>
      </c>
      <c r="B25" s="424">
        <v>4</v>
      </c>
      <c r="C25" s="424">
        <v>7</v>
      </c>
      <c r="D25" s="424" t="s">
        <v>131</v>
      </c>
      <c r="E25" s="424" t="s">
        <v>1230</v>
      </c>
      <c r="F25" s="424" t="s">
        <v>1231</v>
      </c>
      <c r="G25" s="424" t="s">
        <v>1232</v>
      </c>
      <c r="K25" s="424" t="s">
        <v>1768</v>
      </c>
      <c r="L25" s="516">
        <v>50000</v>
      </c>
      <c r="M25" s="517">
        <v>102</v>
      </c>
      <c r="P25" s="424" t="s">
        <v>1195</v>
      </c>
      <c r="Q25" s="424" t="s">
        <v>173</v>
      </c>
    </row>
    <row r="26" spans="1:17" s="520" customFormat="1" ht="78.75" x14ac:dyDescent="0.2">
      <c r="A26" s="521">
        <v>1</v>
      </c>
      <c r="B26" s="521">
        <v>5</v>
      </c>
      <c r="C26" s="521">
        <v>8</v>
      </c>
      <c r="D26" s="521" t="s">
        <v>610</v>
      </c>
      <c r="E26" s="521" t="s">
        <v>1263</v>
      </c>
      <c r="F26" s="521" t="s">
        <v>1264</v>
      </c>
      <c r="G26" s="522" t="s">
        <v>1265</v>
      </c>
      <c r="H26" s="521"/>
      <c r="I26" s="521"/>
      <c r="J26" s="521"/>
      <c r="K26" s="521" t="s">
        <v>1768</v>
      </c>
      <c r="L26" s="521">
        <v>4500</v>
      </c>
      <c r="M26" s="523">
        <v>101</v>
      </c>
      <c r="N26" s="521"/>
      <c r="O26" s="524"/>
      <c r="P26" s="521" t="s">
        <v>1990</v>
      </c>
      <c r="Q26" s="521" t="s">
        <v>2148</v>
      </c>
    </row>
    <row r="27" spans="1:17" s="520" customFormat="1" ht="78.75" x14ac:dyDescent="0.2">
      <c r="A27" s="521">
        <v>1</v>
      </c>
      <c r="B27" s="521">
        <v>6</v>
      </c>
      <c r="C27" s="521">
        <v>9</v>
      </c>
      <c r="D27" s="521" t="s">
        <v>132</v>
      </c>
      <c r="E27" s="521" t="s">
        <v>1485</v>
      </c>
      <c r="F27" s="521" t="s">
        <v>1486</v>
      </c>
      <c r="G27" s="522" t="s">
        <v>1487</v>
      </c>
      <c r="H27" s="521"/>
      <c r="I27" s="521"/>
      <c r="J27" s="521"/>
      <c r="K27" s="521" t="s">
        <v>1768</v>
      </c>
      <c r="L27" s="521">
        <v>30400</v>
      </c>
      <c r="M27" s="523">
        <v>101</v>
      </c>
      <c r="N27" s="521"/>
      <c r="O27" s="524"/>
      <c r="P27" s="521" t="s">
        <v>1491</v>
      </c>
      <c r="Q27" s="521" t="s">
        <v>26</v>
      </c>
    </row>
    <row r="28" spans="1:17" s="424" customFormat="1" ht="34.5" customHeight="1" x14ac:dyDescent="0.2">
      <c r="A28" s="515">
        <v>1</v>
      </c>
      <c r="B28" s="424">
        <v>6</v>
      </c>
      <c r="C28" s="424">
        <v>9</v>
      </c>
      <c r="D28" s="424" t="s">
        <v>132</v>
      </c>
      <c r="E28" s="424" t="s">
        <v>1485</v>
      </c>
      <c r="F28" s="424" t="s">
        <v>2157</v>
      </c>
      <c r="G28" s="424" t="s">
        <v>1487</v>
      </c>
      <c r="H28" s="424" t="s">
        <v>2158</v>
      </c>
      <c r="K28" s="424" t="s">
        <v>1768</v>
      </c>
      <c r="L28" s="516">
        <v>19300</v>
      </c>
      <c r="M28" s="517">
        <v>101</v>
      </c>
      <c r="P28" s="424" t="s">
        <v>2081</v>
      </c>
      <c r="Q28" s="424" t="s">
        <v>2081</v>
      </c>
    </row>
    <row r="29" spans="1:17" s="424" customFormat="1" ht="34.5" customHeight="1" x14ac:dyDescent="0.2">
      <c r="A29" s="515">
        <v>2</v>
      </c>
      <c r="B29" s="424">
        <v>1</v>
      </c>
      <c r="C29" s="424">
        <v>3</v>
      </c>
      <c r="D29" s="424" t="s">
        <v>2130</v>
      </c>
      <c r="E29" s="424" t="s">
        <v>1690</v>
      </c>
      <c r="K29" s="424" t="s">
        <v>1768</v>
      </c>
      <c r="L29" s="516">
        <v>869800</v>
      </c>
      <c r="M29" s="517">
        <v>503</v>
      </c>
      <c r="Q29" s="424" t="s">
        <v>1761</v>
      </c>
    </row>
    <row r="30" spans="1:17" s="424" customFormat="1" ht="34.5" customHeight="1" x14ac:dyDescent="0.2">
      <c r="A30" s="515">
        <v>2</v>
      </c>
      <c r="B30" s="424">
        <v>1</v>
      </c>
      <c r="C30" s="424">
        <v>9</v>
      </c>
      <c r="D30" s="424" t="s">
        <v>584</v>
      </c>
      <c r="E30" s="424" t="s">
        <v>2132</v>
      </c>
      <c r="K30" s="424" t="s">
        <v>1768</v>
      </c>
      <c r="L30" s="516">
        <v>325600</v>
      </c>
      <c r="M30" s="517">
        <v>503</v>
      </c>
      <c r="Q30" s="424" t="s">
        <v>1761</v>
      </c>
    </row>
    <row r="31" spans="1:17" s="424" customFormat="1" ht="34.5" customHeight="1" x14ac:dyDescent="0.2">
      <c r="A31" s="515">
        <v>2</v>
      </c>
      <c r="B31" s="424">
        <v>1</v>
      </c>
      <c r="C31" s="424">
        <v>9</v>
      </c>
      <c r="D31" s="424" t="s">
        <v>584</v>
      </c>
      <c r="E31" s="424" t="s">
        <v>1747</v>
      </c>
      <c r="K31" s="424" t="s">
        <v>1768</v>
      </c>
      <c r="L31" s="516">
        <v>248600</v>
      </c>
      <c r="M31" s="517">
        <v>503</v>
      </c>
      <c r="Q31" s="424" t="s">
        <v>1761</v>
      </c>
    </row>
    <row r="32" spans="1:17" s="424" customFormat="1" ht="34.5" customHeight="1" x14ac:dyDescent="0.2">
      <c r="A32" s="515">
        <v>2</v>
      </c>
      <c r="B32" s="424">
        <v>1</v>
      </c>
      <c r="C32" s="424">
        <v>4</v>
      </c>
      <c r="D32" s="424" t="s">
        <v>606</v>
      </c>
      <c r="E32" s="424" t="s">
        <v>681</v>
      </c>
      <c r="F32" s="424" t="s">
        <v>682</v>
      </c>
      <c r="G32" s="424" t="s">
        <v>683</v>
      </c>
      <c r="K32" s="424" t="s">
        <v>1768</v>
      </c>
      <c r="L32" s="516">
        <v>0</v>
      </c>
      <c r="M32" s="517"/>
      <c r="P32" s="424" t="s">
        <v>699</v>
      </c>
      <c r="Q32" s="424" t="s">
        <v>2191</v>
      </c>
    </row>
    <row r="33" spans="1:17" s="424" customFormat="1" ht="34.5" customHeight="1" x14ac:dyDescent="0.2">
      <c r="A33" s="515">
        <v>2</v>
      </c>
      <c r="B33" s="424">
        <v>1</v>
      </c>
      <c r="C33" s="424">
        <v>5</v>
      </c>
      <c r="D33" s="424" t="s">
        <v>186</v>
      </c>
      <c r="E33" s="424" t="s">
        <v>724</v>
      </c>
      <c r="F33" s="424" t="s">
        <v>725</v>
      </c>
      <c r="G33" s="424" t="s">
        <v>723</v>
      </c>
      <c r="K33" s="424" t="s">
        <v>1768</v>
      </c>
      <c r="L33" s="516">
        <v>1000</v>
      </c>
      <c r="M33" s="517">
        <v>101</v>
      </c>
      <c r="P33" s="424" t="s">
        <v>718</v>
      </c>
      <c r="Q33" s="424" t="s">
        <v>2191</v>
      </c>
    </row>
    <row r="34" spans="1:17" s="424" customFormat="1" ht="34.5" customHeight="1" x14ac:dyDescent="0.2">
      <c r="A34" s="515">
        <v>2</v>
      </c>
      <c r="B34" s="424">
        <v>1</v>
      </c>
      <c r="C34" s="424">
        <v>7</v>
      </c>
      <c r="D34" s="424" t="s">
        <v>585</v>
      </c>
      <c r="E34" s="424" t="s">
        <v>701</v>
      </c>
      <c r="F34" s="424" t="s">
        <v>702</v>
      </c>
      <c r="G34" s="424" t="s">
        <v>703</v>
      </c>
      <c r="K34" s="424" t="s">
        <v>1768</v>
      </c>
      <c r="L34" s="516">
        <v>750000</v>
      </c>
      <c r="M34" s="517">
        <v>102</v>
      </c>
      <c r="N34" s="424" t="s">
        <v>705</v>
      </c>
      <c r="P34" s="424" t="s">
        <v>713</v>
      </c>
      <c r="Q34" s="424" t="s">
        <v>2191</v>
      </c>
    </row>
    <row r="35" spans="1:17" s="424" customFormat="1" ht="34.5" customHeight="1" x14ac:dyDescent="0.2">
      <c r="A35" s="515">
        <v>2</v>
      </c>
      <c r="B35" s="424">
        <v>1</v>
      </c>
      <c r="C35" s="424">
        <v>8</v>
      </c>
      <c r="D35" s="424" t="s">
        <v>588</v>
      </c>
      <c r="E35" s="424" t="s">
        <v>1504</v>
      </c>
      <c r="F35" s="424" t="s">
        <v>1505</v>
      </c>
      <c r="G35" s="424" t="s">
        <v>1506</v>
      </c>
      <c r="K35" s="424" t="s">
        <v>1768</v>
      </c>
      <c r="L35" s="516">
        <v>2000</v>
      </c>
      <c r="M35" s="517">
        <v>101</v>
      </c>
      <c r="P35" s="424" t="s">
        <v>1512</v>
      </c>
      <c r="Q35" s="424" t="s">
        <v>1512</v>
      </c>
    </row>
    <row r="36" spans="1:17" s="424" customFormat="1" ht="34.5" customHeight="1" x14ac:dyDescent="0.2">
      <c r="A36" s="515">
        <v>2</v>
      </c>
      <c r="B36" s="424">
        <v>1</v>
      </c>
      <c r="C36" s="424">
        <v>12</v>
      </c>
      <c r="D36" s="424" t="s">
        <v>364</v>
      </c>
      <c r="E36" s="424" t="s">
        <v>1246</v>
      </c>
      <c r="F36" s="424" t="s">
        <v>1247</v>
      </c>
      <c r="G36" s="424" t="s">
        <v>1248</v>
      </c>
      <c r="K36" s="424" t="s">
        <v>1768</v>
      </c>
      <c r="L36" s="516">
        <v>2000</v>
      </c>
      <c r="M36" s="517">
        <v>101</v>
      </c>
      <c r="P36" s="424" t="s">
        <v>1019</v>
      </c>
      <c r="Q36" s="424" t="s">
        <v>173</v>
      </c>
    </row>
    <row r="37" spans="1:17" s="424" customFormat="1" ht="34.5" customHeight="1" x14ac:dyDescent="0.2">
      <c r="A37" s="515">
        <v>2</v>
      </c>
      <c r="B37" s="424">
        <v>1</v>
      </c>
      <c r="C37" s="424">
        <v>13</v>
      </c>
      <c r="D37" s="424" t="s">
        <v>366</v>
      </c>
      <c r="E37" s="424" t="s">
        <v>1253</v>
      </c>
      <c r="F37" s="424" t="s">
        <v>1992</v>
      </c>
      <c r="G37" s="424" t="s">
        <v>1254</v>
      </c>
      <c r="K37" s="424" t="s">
        <v>1768</v>
      </c>
      <c r="L37" s="516">
        <v>2100</v>
      </c>
      <c r="M37" s="517">
        <v>101</v>
      </c>
      <c r="P37" s="424" t="s">
        <v>1257</v>
      </c>
      <c r="Q37" s="424" t="s">
        <v>173</v>
      </c>
    </row>
    <row r="38" spans="1:17" s="424" customFormat="1" ht="34.5" customHeight="1" x14ac:dyDescent="0.2">
      <c r="A38" s="515">
        <v>3</v>
      </c>
      <c r="B38" s="424">
        <v>1</v>
      </c>
      <c r="C38" s="424">
        <v>1</v>
      </c>
      <c r="D38" s="424" t="s">
        <v>665</v>
      </c>
      <c r="E38" s="424" t="s">
        <v>924</v>
      </c>
      <c r="F38" s="424" t="s">
        <v>925</v>
      </c>
      <c r="G38" s="424" t="s">
        <v>923</v>
      </c>
      <c r="K38" s="424" t="s">
        <v>1768</v>
      </c>
      <c r="L38" s="516">
        <v>111100</v>
      </c>
      <c r="M38" s="517">
        <v>101</v>
      </c>
      <c r="P38" s="424" t="s">
        <v>928</v>
      </c>
      <c r="Q38" s="424" t="s">
        <v>929</v>
      </c>
    </row>
    <row r="39" spans="1:17" s="424" customFormat="1" ht="34.5" customHeight="1" x14ac:dyDescent="0.2">
      <c r="A39" s="515">
        <v>3</v>
      </c>
      <c r="B39" s="424">
        <v>1</v>
      </c>
      <c r="C39" s="424">
        <v>1</v>
      </c>
      <c r="D39" s="424" t="s">
        <v>667</v>
      </c>
      <c r="E39" s="424" t="s">
        <v>1258</v>
      </c>
      <c r="F39" s="424" t="s">
        <v>1259</v>
      </c>
      <c r="G39" s="424" t="s">
        <v>1913</v>
      </c>
      <c r="K39" s="424" t="s">
        <v>1768</v>
      </c>
      <c r="L39" s="516">
        <v>5600</v>
      </c>
      <c r="M39" s="517">
        <v>101</v>
      </c>
      <c r="P39" s="424" t="s">
        <v>1262</v>
      </c>
      <c r="Q39" s="424" t="s">
        <v>173</v>
      </c>
    </row>
    <row r="40" spans="1:17" s="424" customFormat="1" ht="34.5" customHeight="1" x14ac:dyDescent="0.2">
      <c r="A40" s="515">
        <v>3</v>
      </c>
      <c r="B40" s="424">
        <v>1</v>
      </c>
      <c r="C40" s="424">
        <v>4</v>
      </c>
      <c r="D40" s="424" t="s">
        <v>663</v>
      </c>
      <c r="E40" s="424" t="s">
        <v>1763</v>
      </c>
      <c r="F40" s="424" t="s">
        <v>1764</v>
      </c>
      <c r="G40" s="424" t="s">
        <v>1765</v>
      </c>
      <c r="K40" s="424" t="s">
        <v>1768</v>
      </c>
      <c r="L40" s="516">
        <v>30000</v>
      </c>
      <c r="M40" s="517">
        <v>102</v>
      </c>
      <c r="P40" s="424" t="s">
        <v>1769</v>
      </c>
      <c r="Q40" s="424" t="s">
        <v>2150</v>
      </c>
    </row>
    <row r="41" spans="1:17" s="424" customFormat="1" ht="34.5" customHeight="1" x14ac:dyDescent="0.2">
      <c r="A41" s="515">
        <v>3</v>
      </c>
      <c r="B41" s="424">
        <v>2</v>
      </c>
      <c r="C41" s="424">
        <v>5</v>
      </c>
      <c r="D41" s="424">
        <v>5.0999999999999996</v>
      </c>
      <c r="E41" s="424" t="s">
        <v>1624</v>
      </c>
      <c r="K41" s="424" t="s">
        <v>1768</v>
      </c>
      <c r="L41" s="516">
        <v>2500</v>
      </c>
      <c r="M41" s="517">
        <v>101</v>
      </c>
      <c r="N41" s="424" t="s">
        <v>87</v>
      </c>
      <c r="O41" s="424" t="s">
        <v>87</v>
      </c>
      <c r="P41" s="424" t="s">
        <v>2165</v>
      </c>
      <c r="Q41" s="424" t="s">
        <v>2004</v>
      </c>
    </row>
    <row r="42" spans="1:17" s="424" customFormat="1" ht="34.5" customHeight="1" x14ac:dyDescent="0.2">
      <c r="A42" s="515">
        <v>3</v>
      </c>
      <c r="B42" s="424">
        <v>2</v>
      </c>
      <c r="C42" s="424">
        <v>6</v>
      </c>
      <c r="D42" s="424">
        <v>6.1</v>
      </c>
      <c r="E42" s="424" t="s">
        <v>1635</v>
      </c>
      <c r="K42" s="424" t="s">
        <v>1768</v>
      </c>
      <c r="L42" s="516">
        <v>117500</v>
      </c>
      <c r="M42" s="517">
        <v>101</v>
      </c>
      <c r="P42" s="424" t="s">
        <v>2167</v>
      </c>
      <c r="Q42" s="424" t="s">
        <v>2004</v>
      </c>
    </row>
    <row r="43" spans="1:17" s="424" customFormat="1" ht="34.5" customHeight="1" x14ac:dyDescent="0.2">
      <c r="A43" s="515">
        <v>3</v>
      </c>
      <c r="B43" s="424">
        <v>3</v>
      </c>
      <c r="C43" s="424">
        <v>8</v>
      </c>
      <c r="D43" s="424" t="s">
        <v>197</v>
      </c>
      <c r="E43" s="424" t="s">
        <v>1829</v>
      </c>
      <c r="F43" s="424" t="s">
        <v>1830</v>
      </c>
      <c r="G43" s="424" t="s">
        <v>1923</v>
      </c>
      <c r="K43" s="424" t="s">
        <v>1768</v>
      </c>
      <c r="L43" s="516">
        <v>0</v>
      </c>
      <c r="M43" s="517"/>
      <c r="P43" s="424" t="s">
        <v>1924</v>
      </c>
      <c r="Q43" s="424" t="s">
        <v>26</v>
      </c>
    </row>
    <row r="44" spans="1:17" s="424" customFormat="1" ht="34.5" customHeight="1" x14ac:dyDescent="0.2">
      <c r="A44" s="515">
        <v>3</v>
      </c>
      <c r="B44" s="424">
        <v>3</v>
      </c>
      <c r="C44" s="424">
        <v>8</v>
      </c>
      <c r="D44" s="424" t="s">
        <v>680</v>
      </c>
      <c r="E44" s="424" t="s">
        <v>1832</v>
      </c>
      <c r="F44" s="424" t="s">
        <v>1833</v>
      </c>
      <c r="G44" s="424" t="s">
        <v>1831</v>
      </c>
      <c r="K44" s="424" t="s">
        <v>1768</v>
      </c>
      <c r="L44" s="516">
        <v>215000</v>
      </c>
      <c r="M44" s="517">
        <v>101</v>
      </c>
      <c r="P44" s="424" t="s">
        <v>1924</v>
      </c>
      <c r="Q44" s="424" t="s">
        <v>1613</v>
      </c>
    </row>
    <row r="45" spans="1:17" s="424" customFormat="1" ht="34.5" customHeight="1" x14ac:dyDescent="0.2">
      <c r="A45" s="515">
        <v>3</v>
      </c>
      <c r="B45" s="424">
        <v>3</v>
      </c>
      <c r="C45" s="424">
        <v>8</v>
      </c>
      <c r="E45" s="424" t="s">
        <v>1843</v>
      </c>
      <c r="F45" s="424" t="s">
        <v>1844</v>
      </c>
      <c r="H45" s="424" t="s">
        <v>1845</v>
      </c>
      <c r="I45" s="424" t="s">
        <v>1835</v>
      </c>
      <c r="J45" s="424">
        <v>1</v>
      </c>
      <c r="K45" s="424" t="s">
        <v>1768</v>
      </c>
      <c r="L45" s="516">
        <v>0</v>
      </c>
      <c r="M45" s="517"/>
      <c r="P45" s="424" t="s">
        <v>1924</v>
      </c>
      <c r="Q45" s="424" t="s">
        <v>26</v>
      </c>
    </row>
    <row r="46" spans="1:17" s="424" customFormat="1" ht="34.5" customHeight="1" x14ac:dyDescent="0.2">
      <c r="A46" s="515">
        <v>3</v>
      </c>
      <c r="B46" s="424">
        <v>3</v>
      </c>
      <c r="C46" s="424">
        <v>8</v>
      </c>
      <c r="D46" s="424" t="s">
        <v>643</v>
      </c>
      <c r="E46" s="424" t="s">
        <v>1848</v>
      </c>
      <c r="F46" s="424" t="s">
        <v>1849</v>
      </c>
      <c r="H46" s="424" t="s">
        <v>1850</v>
      </c>
      <c r="I46" s="424" t="s">
        <v>1851</v>
      </c>
      <c r="J46" s="424">
        <v>1</v>
      </c>
      <c r="K46" s="424" t="s">
        <v>1926</v>
      </c>
      <c r="L46" s="516">
        <v>300000</v>
      </c>
      <c r="M46" s="517" t="s">
        <v>1925</v>
      </c>
      <c r="P46" s="424" t="s">
        <v>1925</v>
      </c>
      <c r="Q46" s="424" t="s">
        <v>26</v>
      </c>
    </row>
  </sheetData>
  <autoFilter ref="A2:R46"/>
  <mergeCells count="4">
    <mergeCell ref="K1:M1"/>
    <mergeCell ref="N1:O1"/>
    <mergeCell ref="A1:D1"/>
    <mergeCell ref="I1:J1"/>
  </mergeCells>
  <pageMargins left="0.25" right="0.25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"/>
  <sheetViews>
    <sheetView view="pageBreakPreview" zoomScaleNormal="100" zoomScaleSheetLayoutView="100" workbookViewId="0">
      <selection activeCell="AF7" sqref="AF7"/>
    </sheetView>
  </sheetViews>
  <sheetFormatPr defaultRowHeight="14.25" x14ac:dyDescent="0.2"/>
  <cols>
    <col min="1" max="1" width="5.75" customWidth="1"/>
    <col min="2" max="2" width="4.75" customWidth="1"/>
    <col min="3" max="3" width="6.625" customWidth="1"/>
    <col min="4" max="4" width="10.375" customWidth="1"/>
    <col min="5" max="5" width="12.625" customWidth="1"/>
    <col min="6" max="6" width="12" customWidth="1"/>
    <col min="7" max="7" width="13.125" customWidth="1"/>
    <col min="8" max="8" width="24.875" customWidth="1"/>
    <col min="9" max="10" width="6.625" customWidth="1"/>
    <col min="11" max="11" width="15.25" customWidth="1"/>
    <col min="12" max="12" width="8" customWidth="1"/>
    <col min="14" max="14" width="8.5" customWidth="1"/>
  </cols>
  <sheetData>
    <row r="1" spans="1:17" s="5" customFormat="1" ht="26.25" customHeight="1" x14ac:dyDescent="0.2">
      <c r="A1" s="730" t="s">
        <v>60</v>
      </c>
      <c r="B1" s="730"/>
      <c r="C1" s="730"/>
      <c r="D1" s="730"/>
      <c r="E1" s="731" t="s">
        <v>61</v>
      </c>
      <c r="F1" s="731" t="s">
        <v>2303</v>
      </c>
      <c r="G1" s="731" t="s">
        <v>2333</v>
      </c>
      <c r="H1" s="731" t="s">
        <v>2332</v>
      </c>
      <c r="I1" s="731" t="s">
        <v>65</v>
      </c>
      <c r="J1" s="731"/>
      <c r="K1" s="731" t="s">
        <v>66</v>
      </c>
      <c r="L1" s="731"/>
      <c r="M1" s="731"/>
      <c r="N1" s="732" t="s">
        <v>67</v>
      </c>
      <c r="O1" s="732"/>
      <c r="P1" s="733" t="s">
        <v>2334</v>
      </c>
      <c r="Q1" s="733" t="s">
        <v>2335</v>
      </c>
    </row>
    <row r="2" spans="1:17" s="5" customFormat="1" ht="56.25" x14ac:dyDescent="0.2">
      <c r="A2" s="208" t="s">
        <v>1680</v>
      </c>
      <c r="B2" s="208" t="s">
        <v>1679</v>
      </c>
      <c r="C2" s="208" t="s">
        <v>1681</v>
      </c>
      <c r="D2" s="206" t="s">
        <v>1682</v>
      </c>
      <c r="E2" s="731"/>
      <c r="F2" s="731"/>
      <c r="G2" s="731"/>
      <c r="H2" s="731"/>
      <c r="I2" s="607" t="s">
        <v>72</v>
      </c>
      <c r="J2" s="607" t="s">
        <v>42</v>
      </c>
      <c r="K2" s="607" t="s">
        <v>73</v>
      </c>
      <c r="L2" s="607" t="s">
        <v>74</v>
      </c>
      <c r="M2" s="607" t="s">
        <v>75</v>
      </c>
      <c r="N2" s="607" t="s">
        <v>1945</v>
      </c>
      <c r="O2" s="607" t="s">
        <v>77</v>
      </c>
      <c r="P2" s="733"/>
      <c r="Q2" s="733"/>
    </row>
    <row r="3" spans="1:17" s="11" customFormat="1" ht="37.5" customHeight="1" x14ac:dyDescent="0.2">
      <c r="A3" s="221"/>
      <c r="B3" s="222"/>
      <c r="C3" s="221"/>
      <c r="D3" s="221"/>
      <c r="E3" s="221"/>
      <c r="F3" s="221"/>
      <c r="G3" s="221"/>
      <c r="H3" s="221" t="s">
        <v>433</v>
      </c>
      <c r="I3" s="223"/>
      <c r="J3" s="223"/>
      <c r="K3" s="221"/>
      <c r="L3" s="223"/>
      <c r="M3" s="223"/>
      <c r="N3" s="224"/>
      <c r="O3" s="223"/>
      <c r="P3" s="221"/>
      <c r="Q3" s="221"/>
    </row>
  </sheetData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3622047244094491" right="0.23622047244094491" top="0.74803149606299213" bottom="0.74803149606299213" header="0.31496062992125984" footer="0.31496062992125984"/>
  <pageSetup paperSize="9" scale="78" firstPageNumber="40" orientation="landscape" useFirstPageNumber="1" r:id="rId1"/>
  <headerFooter>
    <oddFooter>&amp;C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7"/>
  <sheetViews>
    <sheetView view="pageBreakPreview" zoomScaleNormal="80" zoomScaleSheetLayoutView="100" workbookViewId="0">
      <pane ySplit="6" topLeftCell="A7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5.625" customWidth="1"/>
    <col min="2" max="2" width="4.75" customWidth="1"/>
    <col min="3" max="3" width="5.25" customWidth="1"/>
    <col min="5" max="5" width="12.5" customWidth="1"/>
    <col min="6" max="6" width="14.875" customWidth="1"/>
    <col min="7" max="7" width="12.125" customWidth="1"/>
    <col min="8" max="8" width="24.5" customWidth="1"/>
    <col min="9" max="9" width="7.5" customWidth="1"/>
    <col min="10" max="10" width="7.25" customWidth="1"/>
    <col min="11" max="11" width="18.375" customWidth="1"/>
    <col min="12" max="12" width="10" customWidth="1"/>
    <col min="13" max="13" width="9" customWidth="1"/>
    <col min="14" max="14" width="7.5" customWidth="1"/>
    <col min="15" max="15" width="8.25" customWidth="1"/>
    <col min="16" max="16" width="8.625" customWidth="1"/>
  </cols>
  <sheetData>
    <row r="1" spans="1:17" s="5" customFormat="1" ht="26.25" customHeight="1" x14ac:dyDescent="0.2">
      <c r="A1" s="730" t="s">
        <v>60</v>
      </c>
      <c r="B1" s="730"/>
      <c r="C1" s="730"/>
      <c r="D1" s="730"/>
      <c r="E1" s="731" t="s">
        <v>61</v>
      </c>
      <c r="F1" s="731" t="s">
        <v>2303</v>
      </c>
      <c r="G1" s="731" t="s">
        <v>2333</v>
      </c>
      <c r="H1" s="731" t="s">
        <v>2332</v>
      </c>
      <c r="I1" s="731" t="s">
        <v>65</v>
      </c>
      <c r="J1" s="731"/>
      <c r="K1" s="731" t="s">
        <v>66</v>
      </c>
      <c r="L1" s="731"/>
      <c r="M1" s="731"/>
      <c r="N1" s="732" t="s">
        <v>67</v>
      </c>
      <c r="O1" s="732"/>
      <c r="P1" s="733" t="s">
        <v>2334</v>
      </c>
      <c r="Q1" s="733" t="s">
        <v>2335</v>
      </c>
    </row>
    <row r="2" spans="1:17" s="5" customFormat="1" ht="56.25" x14ac:dyDescent="0.2">
      <c r="A2" s="208" t="s">
        <v>1680</v>
      </c>
      <c r="B2" s="208" t="s">
        <v>1679</v>
      </c>
      <c r="C2" s="208" t="s">
        <v>1681</v>
      </c>
      <c r="D2" s="206" t="s">
        <v>1682</v>
      </c>
      <c r="E2" s="731"/>
      <c r="F2" s="731"/>
      <c r="G2" s="731"/>
      <c r="H2" s="731"/>
      <c r="I2" s="607" t="s">
        <v>72</v>
      </c>
      <c r="J2" s="607" t="s">
        <v>42</v>
      </c>
      <c r="K2" s="607" t="s">
        <v>73</v>
      </c>
      <c r="L2" s="607" t="s">
        <v>74</v>
      </c>
      <c r="M2" s="607" t="s">
        <v>101</v>
      </c>
      <c r="N2" s="607" t="s">
        <v>1945</v>
      </c>
      <c r="O2" s="607" t="s">
        <v>77</v>
      </c>
      <c r="P2" s="733"/>
      <c r="Q2" s="733"/>
    </row>
    <row r="3" spans="1:17" s="11" customFormat="1" ht="18.75" x14ac:dyDescent="0.2">
      <c r="A3" s="279">
        <v>1</v>
      </c>
      <c r="B3" s="280"/>
      <c r="C3" s="279"/>
      <c r="D3" s="279"/>
      <c r="E3" s="279"/>
      <c r="F3" s="279"/>
      <c r="G3" s="279"/>
      <c r="H3" s="281" t="s">
        <v>1898</v>
      </c>
      <c r="I3" s="282"/>
      <c r="J3" s="282"/>
      <c r="K3" s="279"/>
      <c r="L3" s="285">
        <f>L4+L5+L6</f>
        <v>935020</v>
      </c>
      <c r="M3" s="282"/>
      <c r="N3" s="283"/>
      <c r="O3" s="282"/>
      <c r="P3" s="279"/>
      <c r="Q3" s="279" t="s">
        <v>646</v>
      </c>
    </row>
    <row r="4" spans="1:17" s="11" customFormat="1" ht="18.75" x14ac:dyDescent="0.2">
      <c r="A4" s="221">
        <v>1</v>
      </c>
      <c r="B4" s="222">
        <v>3</v>
      </c>
      <c r="C4" s="221"/>
      <c r="D4" s="221"/>
      <c r="E4" s="221"/>
      <c r="F4" s="221"/>
      <c r="G4" s="221"/>
      <c r="H4" s="219" t="s">
        <v>1905</v>
      </c>
      <c r="I4" s="223"/>
      <c r="J4" s="223"/>
      <c r="K4" s="221"/>
      <c r="L4" s="284">
        <f>L15</f>
        <v>15120</v>
      </c>
      <c r="M4" s="223">
        <v>101</v>
      </c>
      <c r="N4" s="224"/>
      <c r="O4" s="223"/>
      <c r="P4" s="221"/>
      <c r="Q4" s="221" t="s">
        <v>1909</v>
      </c>
    </row>
    <row r="5" spans="1:17" s="11" customFormat="1" ht="18.75" x14ac:dyDescent="0.2">
      <c r="A5" s="221">
        <v>1</v>
      </c>
      <c r="B5" s="222">
        <v>3</v>
      </c>
      <c r="C5" s="221"/>
      <c r="D5" s="221"/>
      <c r="E5" s="221"/>
      <c r="F5" s="221"/>
      <c r="G5" s="221"/>
      <c r="H5" s="219" t="s">
        <v>1905</v>
      </c>
      <c r="I5" s="223"/>
      <c r="J5" s="223"/>
      <c r="K5" s="221"/>
      <c r="L5" s="225">
        <f>L9</f>
        <v>890000</v>
      </c>
      <c r="M5" s="223">
        <v>501</v>
      </c>
      <c r="N5" s="224"/>
      <c r="O5" s="223"/>
      <c r="P5" s="221"/>
      <c r="Q5" s="221" t="s">
        <v>1909</v>
      </c>
    </row>
    <row r="6" spans="1:17" s="11" customFormat="1" ht="18.75" x14ac:dyDescent="0.2">
      <c r="A6" s="221">
        <v>1</v>
      </c>
      <c r="B6" s="222">
        <v>3</v>
      </c>
      <c r="C6" s="221"/>
      <c r="D6" s="221"/>
      <c r="E6" s="221"/>
      <c r="F6" s="221"/>
      <c r="G6" s="221"/>
      <c r="H6" s="219" t="s">
        <v>1905</v>
      </c>
      <c r="I6" s="223"/>
      <c r="J6" s="223"/>
      <c r="K6" s="221"/>
      <c r="L6" s="225">
        <f>L7</f>
        <v>29900</v>
      </c>
      <c r="M6" s="223">
        <v>103</v>
      </c>
      <c r="N6" s="224"/>
      <c r="O6" s="223"/>
      <c r="P6" s="221"/>
      <c r="Q6" s="221" t="s">
        <v>1761</v>
      </c>
    </row>
    <row r="7" spans="1:17" s="1" customFormat="1" ht="173.25" x14ac:dyDescent="0.2">
      <c r="A7" s="324">
        <v>1</v>
      </c>
      <c r="B7" s="324">
        <v>3</v>
      </c>
      <c r="C7" s="324">
        <v>5</v>
      </c>
      <c r="D7" s="166" t="s">
        <v>2336</v>
      </c>
      <c r="E7" s="327" t="s">
        <v>1683</v>
      </c>
      <c r="F7" s="402"/>
      <c r="G7" s="166"/>
      <c r="H7" s="166"/>
      <c r="I7" s="166"/>
      <c r="J7" s="166"/>
      <c r="K7" s="320" t="s">
        <v>1768</v>
      </c>
      <c r="L7" s="403">
        <v>29900</v>
      </c>
      <c r="M7" s="166" t="s">
        <v>1912</v>
      </c>
      <c r="N7" s="166"/>
      <c r="O7" s="404"/>
      <c r="P7" s="166" t="s">
        <v>1761</v>
      </c>
      <c r="Q7" s="166" t="s">
        <v>1761</v>
      </c>
    </row>
    <row r="8" spans="1:17" s="1" customFormat="1" ht="409.5" x14ac:dyDescent="0.2">
      <c r="A8" s="183"/>
      <c r="B8" s="18"/>
      <c r="C8" s="183"/>
      <c r="D8" s="3"/>
      <c r="E8" s="241"/>
      <c r="F8" s="188" t="s">
        <v>1684</v>
      </c>
      <c r="G8" s="241" t="s">
        <v>1685</v>
      </c>
      <c r="H8" s="241" t="s">
        <v>1686</v>
      </c>
      <c r="I8" s="241" t="s">
        <v>1687</v>
      </c>
      <c r="J8" s="241">
        <v>220</v>
      </c>
      <c r="K8" s="209" t="s">
        <v>1688</v>
      </c>
      <c r="L8" s="189">
        <v>29900</v>
      </c>
      <c r="M8" s="241" t="s">
        <v>1912</v>
      </c>
      <c r="N8" s="241" t="s">
        <v>1689</v>
      </c>
      <c r="O8" s="190">
        <v>29900</v>
      </c>
      <c r="P8" s="241"/>
      <c r="Q8" s="241"/>
    </row>
    <row r="9" spans="1:17" s="22" customFormat="1" ht="126" x14ac:dyDescent="0.2">
      <c r="A9" s="324">
        <v>1</v>
      </c>
      <c r="B9" s="324">
        <v>3</v>
      </c>
      <c r="C9" s="324">
        <v>5</v>
      </c>
      <c r="D9" s="327" t="s">
        <v>426</v>
      </c>
      <c r="E9" s="166" t="s">
        <v>895</v>
      </c>
      <c r="F9" s="166" t="s">
        <v>1910</v>
      </c>
      <c r="G9" s="405" t="s">
        <v>893</v>
      </c>
      <c r="H9" s="406"/>
      <c r="I9" s="166"/>
      <c r="J9" s="334"/>
      <c r="K9" s="166" t="s">
        <v>1768</v>
      </c>
      <c r="L9" s="336">
        <f>SUM(L10:L14)</f>
        <v>890000</v>
      </c>
      <c r="M9" s="166">
        <v>501</v>
      </c>
      <c r="N9" s="166"/>
      <c r="O9" s="166"/>
      <c r="P9" s="166" t="s">
        <v>880</v>
      </c>
      <c r="Q9" s="166" t="s">
        <v>2191</v>
      </c>
    </row>
    <row r="10" spans="1:17" s="22" customFormat="1" ht="168.75" x14ac:dyDescent="0.2">
      <c r="A10" s="23"/>
      <c r="B10" s="23"/>
      <c r="C10" s="23"/>
      <c r="D10" s="3"/>
      <c r="E10" s="26"/>
      <c r="F10" s="3"/>
      <c r="G10" s="275"/>
      <c r="H10" s="276" t="s">
        <v>2337</v>
      </c>
      <c r="I10" s="3" t="s">
        <v>894</v>
      </c>
      <c r="J10" s="75">
        <v>177276</v>
      </c>
      <c r="K10" s="3"/>
      <c r="L10" s="277"/>
      <c r="M10" s="3"/>
      <c r="N10" s="3"/>
      <c r="O10" s="3"/>
      <c r="P10" s="3"/>
      <c r="Q10" s="3"/>
    </row>
    <row r="11" spans="1:17" s="22" customFormat="1" ht="93.75" x14ac:dyDescent="0.2">
      <c r="A11" s="23"/>
      <c r="B11" s="23"/>
      <c r="C11" s="23"/>
      <c r="D11" s="3"/>
      <c r="E11" s="3"/>
      <c r="F11" s="3" t="s">
        <v>1911</v>
      </c>
      <c r="G11" s="275" t="s">
        <v>896</v>
      </c>
      <c r="H11" s="3" t="s">
        <v>897</v>
      </c>
      <c r="I11" s="3" t="s">
        <v>898</v>
      </c>
      <c r="J11" s="75"/>
      <c r="K11" s="3" t="s">
        <v>899</v>
      </c>
      <c r="L11" s="277">
        <v>60000</v>
      </c>
      <c r="M11" s="3">
        <v>501</v>
      </c>
      <c r="N11" s="3" t="s">
        <v>857</v>
      </c>
      <c r="O11" s="75">
        <v>60000</v>
      </c>
      <c r="P11" s="3"/>
      <c r="Q11" s="3"/>
    </row>
    <row r="12" spans="1:17" s="22" customFormat="1" ht="131.25" x14ac:dyDescent="0.2">
      <c r="A12" s="23"/>
      <c r="B12" s="23"/>
      <c r="C12" s="23"/>
      <c r="D12" s="3"/>
      <c r="E12" s="3"/>
      <c r="F12" s="3"/>
      <c r="G12" s="275"/>
      <c r="H12" s="3"/>
      <c r="I12" s="3"/>
      <c r="J12" s="75"/>
      <c r="K12" s="3" t="s">
        <v>2338</v>
      </c>
      <c r="L12" s="277">
        <v>540000</v>
      </c>
      <c r="M12" s="3">
        <v>501</v>
      </c>
      <c r="N12" s="3" t="s">
        <v>857</v>
      </c>
      <c r="O12" s="75">
        <v>540000</v>
      </c>
      <c r="P12" s="3"/>
      <c r="Q12" s="3"/>
    </row>
    <row r="13" spans="1:17" s="22" customFormat="1" ht="75" x14ac:dyDescent="0.2">
      <c r="A13" s="23"/>
      <c r="B13" s="23"/>
      <c r="C13" s="23"/>
      <c r="D13" s="3"/>
      <c r="E13" s="3"/>
      <c r="F13" s="3"/>
      <c r="G13" s="275"/>
      <c r="H13" s="278"/>
      <c r="I13" s="3"/>
      <c r="J13" s="75"/>
      <c r="K13" s="3" t="s">
        <v>900</v>
      </c>
      <c r="L13" s="277">
        <v>230000</v>
      </c>
      <c r="M13" s="3">
        <v>501</v>
      </c>
      <c r="N13" s="3" t="s">
        <v>857</v>
      </c>
      <c r="O13" s="75">
        <v>230000</v>
      </c>
      <c r="P13" s="3"/>
      <c r="Q13" s="3"/>
    </row>
    <row r="14" spans="1:17" s="22" customFormat="1" ht="37.5" x14ac:dyDescent="0.2">
      <c r="A14" s="23"/>
      <c r="B14" s="23"/>
      <c r="C14" s="23"/>
      <c r="D14" s="3"/>
      <c r="E14" s="3"/>
      <c r="F14" s="3"/>
      <c r="G14" s="275"/>
      <c r="H14" s="278"/>
      <c r="I14" s="3"/>
      <c r="J14" s="75"/>
      <c r="K14" s="3" t="s">
        <v>901</v>
      </c>
      <c r="L14" s="277">
        <v>60000</v>
      </c>
      <c r="M14" s="3">
        <v>501</v>
      </c>
      <c r="N14" s="3" t="s">
        <v>902</v>
      </c>
      <c r="O14" s="75">
        <v>230000</v>
      </c>
      <c r="P14" s="3"/>
      <c r="Q14" s="3"/>
    </row>
    <row r="15" spans="1:17" s="22" customFormat="1" ht="126" x14ac:dyDescent="0.2">
      <c r="A15" s="324">
        <v>1</v>
      </c>
      <c r="B15" s="324">
        <v>3</v>
      </c>
      <c r="C15" s="324">
        <v>5</v>
      </c>
      <c r="D15" s="327" t="s">
        <v>430</v>
      </c>
      <c r="E15" s="166" t="s">
        <v>373</v>
      </c>
      <c r="F15" s="166" t="s">
        <v>2339</v>
      </c>
      <c r="G15" s="166" t="s">
        <v>430</v>
      </c>
      <c r="H15" s="406"/>
      <c r="I15" s="166"/>
      <c r="J15" s="166"/>
      <c r="K15" s="166" t="s">
        <v>1768</v>
      </c>
      <c r="L15" s="336">
        <f>L16+L17</f>
        <v>15120</v>
      </c>
      <c r="M15" s="166">
        <v>101</v>
      </c>
      <c r="N15" s="166" t="s">
        <v>902</v>
      </c>
      <c r="O15" s="334">
        <v>11400</v>
      </c>
      <c r="P15" s="166" t="s">
        <v>2341</v>
      </c>
      <c r="Q15" s="166" t="s">
        <v>2191</v>
      </c>
    </row>
    <row r="16" spans="1:17" s="22" customFormat="1" ht="168.75" x14ac:dyDescent="0.2">
      <c r="A16" s="23"/>
      <c r="B16" s="23"/>
      <c r="C16" s="23"/>
      <c r="D16" s="3"/>
      <c r="E16" s="3"/>
      <c r="F16" s="3"/>
      <c r="G16" s="3"/>
      <c r="H16" s="276" t="s">
        <v>2342</v>
      </c>
      <c r="I16" s="3"/>
      <c r="J16" s="3"/>
      <c r="K16" s="3" t="s">
        <v>904</v>
      </c>
      <c r="L16" s="287">
        <v>11520</v>
      </c>
      <c r="M16" s="3">
        <v>101</v>
      </c>
      <c r="N16" s="3" t="s">
        <v>902</v>
      </c>
      <c r="O16" s="75">
        <v>11520</v>
      </c>
      <c r="P16" s="3"/>
      <c r="Q16" s="3"/>
    </row>
    <row r="17" spans="1:17" s="22" customFormat="1" ht="37.5" x14ac:dyDescent="0.2">
      <c r="A17" s="23"/>
      <c r="B17" s="23"/>
      <c r="C17" s="23"/>
      <c r="D17" s="3"/>
      <c r="E17" s="3"/>
      <c r="F17" s="3"/>
      <c r="G17" s="3"/>
      <c r="H17" s="3"/>
      <c r="I17" s="3"/>
      <c r="J17" s="3"/>
      <c r="K17" s="3" t="s">
        <v>905</v>
      </c>
      <c r="L17" s="287">
        <v>3600</v>
      </c>
      <c r="M17" s="3">
        <v>101</v>
      </c>
      <c r="N17" s="3" t="s">
        <v>902</v>
      </c>
      <c r="O17" s="75">
        <v>3600</v>
      </c>
      <c r="P17" s="3"/>
      <c r="Q17" s="3"/>
    </row>
  </sheetData>
  <autoFilter ref="A2:R17"/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3622047244094491" right="0.23622047244094491" top="0.74803149606299213" bottom="0.74803149606299213" header="0.31496062992125984" footer="0.31496062992125984"/>
  <pageSetup paperSize="9" scale="77" firstPageNumber="41" orientation="landscape" useFirstPageNumber="1" r:id="rId1"/>
  <headerFooter>
    <oddFooter>&amp;C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7"/>
  <sheetViews>
    <sheetView view="pageBreakPreview" zoomScale="80" zoomScaleNormal="85" zoomScaleSheetLayoutView="80" workbookViewId="0">
      <pane ySplit="6" topLeftCell="A53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5.625" customWidth="1"/>
    <col min="2" max="2" width="4.875" customWidth="1"/>
    <col min="3" max="3" width="6.5" customWidth="1"/>
    <col min="4" max="4" width="11.875" customWidth="1"/>
    <col min="5" max="5" width="13.25" customWidth="1"/>
    <col min="6" max="6" width="10.875" customWidth="1"/>
    <col min="7" max="7" width="14.25" customWidth="1"/>
    <col min="8" max="8" width="20.375" customWidth="1"/>
    <col min="10" max="10" width="7.25" customWidth="1"/>
    <col min="11" max="11" width="14.5" customWidth="1"/>
    <col min="12" max="12" width="11.125" style="246" customWidth="1"/>
    <col min="13" max="13" width="9.125" customWidth="1"/>
    <col min="14" max="14" width="9.75" customWidth="1"/>
    <col min="15" max="15" width="8.75" style="205" customWidth="1"/>
    <col min="16" max="16" width="8.875" customWidth="1"/>
    <col min="17" max="17" width="8.5" customWidth="1"/>
  </cols>
  <sheetData>
    <row r="1" spans="1:18" s="5" customFormat="1" ht="29.25" customHeight="1" x14ac:dyDescent="0.2">
      <c r="A1" s="730" t="s">
        <v>60</v>
      </c>
      <c r="B1" s="730"/>
      <c r="C1" s="730"/>
      <c r="D1" s="730"/>
      <c r="E1" s="733" t="s">
        <v>61</v>
      </c>
      <c r="F1" s="733" t="s">
        <v>2303</v>
      </c>
      <c r="G1" s="733" t="s">
        <v>2333</v>
      </c>
      <c r="H1" s="733" t="s">
        <v>2332</v>
      </c>
      <c r="I1" s="731" t="s">
        <v>65</v>
      </c>
      <c r="J1" s="731"/>
      <c r="K1" s="731" t="s">
        <v>66</v>
      </c>
      <c r="L1" s="731"/>
      <c r="M1" s="731"/>
      <c r="N1" s="732" t="s">
        <v>67</v>
      </c>
      <c r="O1" s="732"/>
      <c r="P1" s="733" t="s">
        <v>2334</v>
      </c>
      <c r="Q1" s="733" t="s">
        <v>2335</v>
      </c>
    </row>
    <row r="2" spans="1:18" s="5" customFormat="1" ht="51.75" x14ac:dyDescent="0.2">
      <c r="A2" s="208" t="s">
        <v>1680</v>
      </c>
      <c r="B2" s="208" t="s">
        <v>1679</v>
      </c>
      <c r="C2" s="208" t="s">
        <v>1681</v>
      </c>
      <c r="D2" s="206" t="s">
        <v>1682</v>
      </c>
      <c r="E2" s="733"/>
      <c r="F2" s="733"/>
      <c r="G2" s="733"/>
      <c r="H2" s="733"/>
      <c r="I2" s="607" t="s">
        <v>72</v>
      </c>
      <c r="J2" s="607" t="s">
        <v>42</v>
      </c>
      <c r="K2" s="607" t="s">
        <v>73</v>
      </c>
      <c r="L2" s="607" t="s">
        <v>2414</v>
      </c>
      <c r="M2" s="607" t="s">
        <v>101</v>
      </c>
      <c r="N2" s="607" t="s">
        <v>1945</v>
      </c>
      <c r="O2" s="607" t="s">
        <v>77</v>
      </c>
      <c r="P2" s="733"/>
      <c r="Q2" s="733"/>
    </row>
    <row r="3" spans="1:18" s="11" customFormat="1" ht="18.75" x14ac:dyDescent="0.2">
      <c r="A3" s="226">
        <v>1</v>
      </c>
      <c r="B3" s="227"/>
      <c r="C3" s="226"/>
      <c r="D3" s="226"/>
      <c r="E3" s="226"/>
      <c r="F3" s="226"/>
      <c r="G3" s="226"/>
      <c r="H3" s="267" t="s">
        <v>1903</v>
      </c>
      <c r="I3" s="229"/>
      <c r="J3" s="229"/>
      <c r="K3" s="226"/>
      <c r="L3" s="271">
        <f>L4+L5+L6</f>
        <v>752717</v>
      </c>
      <c r="M3" s="229"/>
      <c r="N3" s="230"/>
      <c r="O3" s="270"/>
      <c r="P3" s="226"/>
      <c r="Q3" s="226" t="s">
        <v>646</v>
      </c>
    </row>
    <row r="4" spans="1:18" s="11" customFormat="1" ht="18.75" x14ac:dyDescent="0.2">
      <c r="A4" s="221">
        <v>1</v>
      </c>
      <c r="B4" s="222">
        <v>4</v>
      </c>
      <c r="C4" s="221"/>
      <c r="D4" s="248"/>
      <c r="E4" s="248"/>
      <c r="F4" s="248"/>
      <c r="G4" s="248"/>
      <c r="H4" s="219" t="s">
        <v>1905</v>
      </c>
      <c r="I4" s="250"/>
      <c r="J4" s="250"/>
      <c r="K4" s="248"/>
      <c r="L4" s="251">
        <f>L17+L30</f>
        <v>48000</v>
      </c>
      <c r="M4" s="250">
        <v>101</v>
      </c>
      <c r="N4" s="252"/>
      <c r="O4" s="253"/>
      <c r="P4" s="248"/>
      <c r="Q4" s="248"/>
    </row>
    <row r="5" spans="1:18" s="11" customFormat="1" ht="18.75" x14ac:dyDescent="0.2">
      <c r="A5" s="221">
        <v>1</v>
      </c>
      <c r="B5" s="222">
        <v>4</v>
      </c>
      <c r="C5" s="221"/>
      <c r="D5" s="248"/>
      <c r="E5" s="248"/>
      <c r="F5" s="248"/>
      <c r="G5" s="248"/>
      <c r="H5" s="219" t="s">
        <v>1905</v>
      </c>
      <c r="I5" s="250"/>
      <c r="J5" s="250"/>
      <c r="K5" s="248"/>
      <c r="L5" s="254">
        <f>L21+L33+L45+L47+L49+L51</f>
        <v>388317</v>
      </c>
      <c r="M5" s="250">
        <v>102</v>
      </c>
      <c r="N5" s="252"/>
      <c r="O5" s="253"/>
      <c r="P5" s="248"/>
      <c r="Q5" s="248"/>
    </row>
    <row r="6" spans="1:18" s="11" customFormat="1" ht="18.75" x14ac:dyDescent="0.2">
      <c r="A6" s="221">
        <v>1</v>
      </c>
      <c r="B6" s="222">
        <v>4</v>
      </c>
      <c r="C6" s="221"/>
      <c r="D6" s="221"/>
      <c r="E6" s="221"/>
      <c r="F6" s="221"/>
      <c r="G6" s="221"/>
      <c r="H6" s="219" t="s">
        <v>1905</v>
      </c>
      <c r="I6" s="223"/>
      <c r="J6" s="223"/>
      <c r="K6" s="221"/>
      <c r="L6" s="256">
        <f>L37</f>
        <v>316400</v>
      </c>
      <c r="M6" s="223">
        <v>501</v>
      </c>
      <c r="N6" s="224"/>
      <c r="O6" s="225"/>
      <c r="P6" s="221"/>
      <c r="Q6" s="221"/>
    </row>
    <row r="7" spans="1:18" s="260" customFormat="1" ht="150" x14ac:dyDescent="0.2">
      <c r="A7" s="324">
        <v>1</v>
      </c>
      <c r="B7" s="324">
        <v>4</v>
      </c>
      <c r="C7" s="324">
        <v>6</v>
      </c>
      <c r="D7" s="327" t="s">
        <v>658</v>
      </c>
      <c r="E7" s="323" t="s">
        <v>1518</v>
      </c>
      <c r="F7" s="323" t="s">
        <v>1519</v>
      </c>
      <c r="G7" s="323" t="s">
        <v>1520</v>
      </c>
      <c r="H7" s="323"/>
      <c r="I7" s="323"/>
      <c r="J7" s="329"/>
      <c r="K7" s="324" t="s">
        <v>1768</v>
      </c>
      <c r="L7" s="621">
        <v>0</v>
      </c>
      <c r="M7" s="323"/>
      <c r="N7" s="323"/>
      <c r="O7" s="340"/>
      <c r="P7" s="323" t="s">
        <v>1512</v>
      </c>
      <c r="Q7" s="323" t="s">
        <v>1512</v>
      </c>
      <c r="R7" s="22"/>
    </row>
    <row r="8" spans="1:18" s="260" customFormat="1" ht="150" x14ac:dyDescent="0.2">
      <c r="A8" s="23"/>
      <c r="B8" s="23"/>
      <c r="C8" s="23"/>
      <c r="D8" s="134"/>
      <c r="E8" s="49"/>
      <c r="F8" s="182"/>
      <c r="G8" s="49"/>
      <c r="H8" s="49" t="s">
        <v>1521</v>
      </c>
      <c r="I8" s="49" t="s">
        <v>1522</v>
      </c>
      <c r="J8" s="109" t="s">
        <v>1523</v>
      </c>
      <c r="K8" s="23" t="s">
        <v>83</v>
      </c>
      <c r="L8" s="264"/>
      <c r="M8" s="49"/>
      <c r="N8" s="49"/>
      <c r="O8" s="264"/>
      <c r="P8" s="49"/>
      <c r="Q8" s="49"/>
      <c r="R8" s="22"/>
    </row>
    <row r="9" spans="1:18" s="196" customFormat="1" ht="93.75" x14ac:dyDescent="0.2">
      <c r="A9" s="183"/>
      <c r="B9" s="183"/>
      <c r="C9" s="183"/>
      <c r="D9" s="182"/>
      <c r="E9" s="182"/>
      <c r="F9" s="49" t="s">
        <v>1524</v>
      </c>
      <c r="G9" s="182" t="s">
        <v>1525</v>
      </c>
      <c r="H9" s="49" t="s">
        <v>2343</v>
      </c>
      <c r="I9" s="49" t="s">
        <v>1526</v>
      </c>
      <c r="J9" s="49" t="s">
        <v>1527</v>
      </c>
      <c r="K9" s="182"/>
      <c r="L9" s="259"/>
      <c r="M9" s="182"/>
      <c r="N9" s="182"/>
      <c r="O9" s="259"/>
      <c r="P9" s="182"/>
      <c r="Q9" s="182"/>
      <c r="R9" s="1"/>
    </row>
    <row r="10" spans="1:18" s="196" customFormat="1" ht="56.25" x14ac:dyDescent="0.2">
      <c r="A10" s="183"/>
      <c r="B10" s="183"/>
      <c r="C10" s="183"/>
      <c r="D10" s="182"/>
      <c r="E10" s="182"/>
      <c r="F10" s="182"/>
      <c r="G10" s="182"/>
      <c r="H10" s="182" t="s">
        <v>2344</v>
      </c>
      <c r="I10" s="182" t="s">
        <v>1528</v>
      </c>
      <c r="J10" s="182"/>
      <c r="K10" s="182"/>
      <c r="L10" s="259"/>
      <c r="M10" s="182"/>
      <c r="N10" s="182"/>
      <c r="O10" s="259"/>
      <c r="P10" s="182"/>
      <c r="Q10" s="182"/>
      <c r="R10" s="1"/>
    </row>
    <row r="11" spans="1:18" s="196" customFormat="1" ht="75" x14ac:dyDescent="0.2">
      <c r="A11" s="183"/>
      <c r="B11" s="183"/>
      <c r="C11" s="183"/>
      <c r="D11" s="182"/>
      <c r="E11" s="182"/>
      <c r="F11" s="182"/>
      <c r="G11" s="182"/>
      <c r="H11" s="182" t="s">
        <v>1529</v>
      </c>
      <c r="I11" s="182" t="s">
        <v>1526</v>
      </c>
      <c r="J11" s="182"/>
      <c r="K11" s="182"/>
      <c r="L11" s="259"/>
      <c r="M11" s="182"/>
      <c r="N11" s="182"/>
      <c r="O11" s="259"/>
      <c r="P11" s="182"/>
      <c r="Q11" s="182"/>
      <c r="R11" s="1"/>
    </row>
    <row r="12" spans="1:18" s="196" customFormat="1" ht="37.5" x14ac:dyDescent="0.2">
      <c r="A12" s="183"/>
      <c r="B12" s="183"/>
      <c r="C12" s="183"/>
      <c r="D12" s="182"/>
      <c r="E12" s="182"/>
      <c r="F12" s="182"/>
      <c r="G12" s="182"/>
      <c r="H12" s="182" t="s">
        <v>1530</v>
      </c>
      <c r="I12" s="182" t="s">
        <v>1531</v>
      </c>
      <c r="J12" s="182" t="s">
        <v>962</v>
      </c>
      <c r="K12" s="182"/>
      <c r="L12" s="259"/>
      <c r="M12" s="182"/>
      <c r="N12" s="182"/>
      <c r="O12" s="259"/>
      <c r="P12" s="182"/>
      <c r="Q12" s="182"/>
      <c r="R12" s="1"/>
    </row>
    <row r="13" spans="1:18" s="196" customFormat="1" ht="56.25" x14ac:dyDescent="0.2">
      <c r="A13" s="183"/>
      <c r="B13" s="183"/>
      <c r="C13" s="183"/>
      <c r="D13" s="182"/>
      <c r="E13" s="182"/>
      <c r="F13" s="182"/>
      <c r="G13" s="182"/>
      <c r="H13" s="182" t="s">
        <v>1532</v>
      </c>
      <c r="I13" s="182" t="s">
        <v>1531</v>
      </c>
      <c r="J13" s="182"/>
      <c r="K13" s="182"/>
      <c r="L13" s="259"/>
      <c r="M13" s="182"/>
      <c r="N13" s="182"/>
      <c r="O13" s="259"/>
      <c r="P13" s="182"/>
      <c r="Q13" s="182"/>
      <c r="R13" s="1"/>
    </row>
    <row r="14" spans="1:18" s="196" customFormat="1" ht="37.5" x14ac:dyDescent="0.2">
      <c r="A14" s="183"/>
      <c r="B14" s="183"/>
      <c r="C14" s="183"/>
      <c r="D14" s="182"/>
      <c r="E14" s="182"/>
      <c r="F14" s="182"/>
      <c r="G14" s="182"/>
      <c r="H14" s="182" t="s">
        <v>1533</v>
      </c>
      <c r="I14" s="182" t="s">
        <v>1531</v>
      </c>
      <c r="J14" s="182" t="s">
        <v>962</v>
      </c>
      <c r="K14" s="182"/>
      <c r="L14" s="259"/>
      <c r="M14" s="182"/>
      <c r="N14" s="182"/>
      <c r="O14" s="259"/>
      <c r="P14" s="182"/>
      <c r="Q14" s="182"/>
      <c r="R14" s="1"/>
    </row>
    <row r="15" spans="1:18" s="196" customFormat="1" ht="56.25" x14ac:dyDescent="0.2">
      <c r="A15" s="183"/>
      <c r="B15" s="183"/>
      <c r="C15" s="183"/>
      <c r="D15" s="182"/>
      <c r="E15" s="182"/>
      <c r="F15" s="182"/>
      <c r="G15" s="182"/>
      <c r="H15" s="182" t="s">
        <v>1534</v>
      </c>
      <c r="I15" s="182" t="s">
        <v>1535</v>
      </c>
      <c r="J15" s="182" t="s">
        <v>420</v>
      </c>
      <c r="K15" s="182"/>
      <c r="L15" s="259"/>
      <c r="M15" s="182"/>
      <c r="N15" s="182"/>
      <c r="O15" s="259"/>
      <c r="P15" s="182"/>
      <c r="Q15" s="182"/>
      <c r="R15" s="1"/>
    </row>
    <row r="16" spans="1:18" s="196" customFormat="1" ht="56.25" x14ac:dyDescent="0.2">
      <c r="A16" s="183"/>
      <c r="B16" s="183"/>
      <c r="C16" s="183"/>
      <c r="D16" s="239"/>
      <c r="E16" s="239"/>
      <c r="F16" s="239"/>
      <c r="G16" s="239"/>
      <c r="H16" s="182" t="s">
        <v>1536</v>
      </c>
      <c r="I16" s="182" t="s">
        <v>1537</v>
      </c>
      <c r="J16" s="182" t="s">
        <v>1538</v>
      </c>
      <c r="K16" s="239"/>
      <c r="L16" s="262"/>
      <c r="M16" s="239"/>
      <c r="N16" s="239"/>
      <c r="O16" s="262"/>
      <c r="P16" s="239"/>
      <c r="Q16" s="239"/>
      <c r="R16" s="1"/>
    </row>
    <row r="17" spans="1:17" s="195" customFormat="1" ht="285" x14ac:dyDescent="0.2">
      <c r="A17" s="324">
        <v>1</v>
      </c>
      <c r="B17" s="324">
        <v>4</v>
      </c>
      <c r="C17" s="324">
        <v>6</v>
      </c>
      <c r="D17" s="386" t="s">
        <v>602</v>
      </c>
      <c r="E17" s="166" t="s">
        <v>1370</v>
      </c>
      <c r="F17" s="386" t="s">
        <v>1371</v>
      </c>
      <c r="G17" s="166" t="s">
        <v>1372</v>
      </c>
      <c r="H17" s="166"/>
      <c r="I17" s="166"/>
      <c r="J17" s="166"/>
      <c r="K17" s="337" t="s">
        <v>1768</v>
      </c>
      <c r="L17" s="511">
        <f>L18</f>
        <v>27000</v>
      </c>
      <c r="M17" s="166">
        <v>101</v>
      </c>
      <c r="N17" s="166"/>
      <c r="O17" s="348"/>
      <c r="P17" s="166" t="s">
        <v>1376</v>
      </c>
      <c r="Q17" s="166" t="s">
        <v>1376</v>
      </c>
    </row>
    <row r="18" spans="1:17" s="195" customFormat="1" ht="262.5" x14ac:dyDescent="0.2">
      <c r="A18" s="183"/>
      <c r="B18" s="183"/>
      <c r="C18" s="183"/>
      <c r="D18" s="244"/>
      <c r="E18" s="241"/>
      <c r="F18" s="241"/>
      <c r="G18" s="241"/>
      <c r="H18" s="241" t="s">
        <v>1373</v>
      </c>
      <c r="I18" s="241" t="s">
        <v>2345</v>
      </c>
      <c r="J18" s="241" t="s">
        <v>1374</v>
      </c>
      <c r="K18" s="118" t="s">
        <v>2349</v>
      </c>
      <c r="L18" s="211">
        <v>27000</v>
      </c>
      <c r="M18" s="241">
        <v>101</v>
      </c>
      <c r="N18" s="241" t="s">
        <v>1375</v>
      </c>
      <c r="O18" s="627">
        <v>27000</v>
      </c>
      <c r="P18" s="241"/>
      <c r="Q18" s="241"/>
    </row>
    <row r="19" spans="1:17" s="195" customFormat="1" ht="281.25" x14ac:dyDescent="0.2">
      <c r="A19" s="628"/>
      <c r="B19" s="628"/>
      <c r="C19" s="628"/>
      <c r="D19" s="629"/>
      <c r="E19" s="241"/>
      <c r="F19" s="301" t="s">
        <v>1377</v>
      </c>
      <c r="G19" s="241" t="s">
        <v>1378</v>
      </c>
      <c r="H19" s="241" t="s">
        <v>2346</v>
      </c>
      <c r="I19" s="241" t="s">
        <v>1379</v>
      </c>
      <c r="J19" s="241" t="s">
        <v>1380</v>
      </c>
      <c r="K19" s="118"/>
      <c r="L19" s="630"/>
      <c r="M19" s="629"/>
      <c r="N19" s="241" t="s">
        <v>1311</v>
      </c>
      <c r="O19" s="631"/>
      <c r="P19" s="241" t="s">
        <v>1376</v>
      </c>
      <c r="Q19" s="241" t="s">
        <v>700</v>
      </c>
    </row>
    <row r="20" spans="1:17" s="195" customFormat="1" ht="281.25" x14ac:dyDescent="0.2">
      <c r="A20" s="628"/>
      <c r="B20" s="628"/>
      <c r="C20" s="628"/>
      <c r="D20" s="629"/>
      <c r="E20" s="241" t="s">
        <v>1381</v>
      </c>
      <c r="F20" s="241"/>
      <c r="G20" s="241" t="s">
        <v>2347</v>
      </c>
      <c r="H20" s="241" t="s">
        <v>1382</v>
      </c>
      <c r="I20" s="241" t="s">
        <v>1379</v>
      </c>
      <c r="J20" s="241" t="s">
        <v>1380</v>
      </c>
      <c r="K20" s="118"/>
      <c r="L20" s="630"/>
      <c r="M20" s="629"/>
      <c r="N20" s="241" t="s">
        <v>1311</v>
      </c>
      <c r="O20" s="631"/>
      <c r="P20" s="629" t="s">
        <v>1376</v>
      </c>
      <c r="Q20" s="629" t="s">
        <v>700</v>
      </c>
    </row>
    <row r="21" spans="1:17" s="195" customFormat="1" ht="150" x14ac:dyDescent="0.2">
      <c r="A21" s="197">
        <v>1</v>
      </c>
      <c r="B21" s="324">
        <v>4</v>
      </c>
      <c r="C21" s="197">
        <v>6</v>
      </c>
      <c r="D21" s="166" t="s">
        <v>601</v>
      </c>
      <c r="E21" s="327" t="s">
        <v>1678</v>
      </c>
      <c r="F21" s="166" t="s">
        <v>1383</v>
      </c>
      <c r="G21" s="166" t="s">
        <v>1384</v>
      </c>
      <c r="H21" s="166"/>
      <c r="I21" s="337"/>
      <c r="J21" s="337"/>
      <c r="K21" s="632" t="s">
        <v>1768</v>
      </c>
      <c r="L21" s="511">
        <f>SUM(L22:L28)</f>
        <v>319907</v>
      </c>
      <c r="M21" s="511">
        <v>102</v>
      </c>
      <c r="N21" s="347"/>
      <c r="O21" s="511"/>
      <c r="P21" s="337" t="s">
        <v>1376</v>
      </c>
      <c r="Q21" s="166" t="s">
        <v>1376</v>
      </c>
    </row>
    <row r="22" spans="1:17" s="195" customFormat="1" ht="120" customHeight="1" x14ac:dyDescent="0.2">
      <c r="A22" s="628"/>
      <c r="B22" s="183"/>
      <c r="C22" s="628"/>
      <c r="D22" s="3"/>
      <c r="E22" s="241"/>
      <c r="F22" s="241"/>
      <c r="G22" s="241"/>
      <c r="H22" s="241" t="s">
        <v>1385</v>
      </c>
      <c r="I22" s="118" t="s">
        <v>1386</v>
      </c>
      <c r="J22" s="118" t="s">
        <v>1058</v>
      </c>
      <c r="K22" s="110" t="s">
        <v>2348</v>
      </c>
      <c r="L22" s="287">
        <v>2347</v>
      </c>
      <c r="M22" s="287">
        <v>102</v>
      </c>
      <c r="N22" s="201" t="s">
        <v>1387</v>
      </c>
      <c r="O22" s="287">
        <v>2347</v>
      </c>
      <c r="P22" s="118"/>
      <c r="Q22" s="118"/>
    </row>
    <row r="23" spans="1:17" s="195" customFormat="1" ht="156" customHeight="1" x14ac:dyDescent="0.2">
      <c r="A23" s="628"/>
      <c r="B23" s="628"/>
      <c r="C23" s="628"/>
      <c r="D23" s="629"/>
      <c r="E23" s="241"/>
      <c r="F23" s="241"/>
      <c r="G23" s="241" t="s">
        <v>2350</v>
      </c>
      <c r="H23" s="241" t="s">
        <v>1388</v>
      </c>
      <c r="I23" s="118" t="s">
        <v>1389</v>
      </c>
      <c r="J23" s="24" t="s">
        <v>1058</v>
      </c>
      <c r="K23" s="118" t="s">
        <v>1390</v>
      </c>
      <c r="L23" s="287">
        <v>7560</v>
      </c>
      <c r="M23" s="287">
        <v>102</v>
      </c>
      <c r="N23" s="118" t="s">
        <v>1391</v>
      </c>
      <c r="O23" s="287">
        <v>7560</v>
      </c>
      <c r="P23" s="118"/>
      <c r="Q23" s="629"/>
    </row>
    <row r="24" spans="1:17" s="195" customFormat="1" ht="131.25" x14ac:dyDescent="0.2">
      <c r="A24" s="628"/>
      <c r="B24" s="628"/>
      <c r="C24" s="628"/>
      <c r="D24" s="629"/>
      <c r="E24" s="241"/>
      <c r="F24" s="241"/>
      <c r="G24" s="241" t="s">
        <v>1393</v>
      </c>
      <c r="H24" s="241" t="s">
        <v>1394</v>
      </c>
      <c r="I24" s="118" t="s">
        <v>1395</v>
      </c>
      <c r="J24" s="118" t="s">
        <v>261</v>
      </c>
      <c r="K24" s="118" t="s">
        <v>1396</v>
      </c>
      <c r="L24" s="287">
        <v>300000</v>
      </c>
      <c r="M24" s="287">
        <v>102</v>
      </c>
      <c r="N24" s="118" t="s">
        <v>1397</v>
      </c>
      <c r="O24" s="287">
        <v>300000</v>
      </c>
      <c r="P24" s="118"/>
      <c r="Q24" s="629"/>
    </row>
    <row r="25" spans="1:17" s="195" customFormat="1" ht="156.75" customHeight="1" x14ac:dyDescent="0.2">
      <c r="A25" s="628"/>
      <c r="B25" s="628"/>
      <c r="C25" s="628"/>
      <c r="D25" s="629"/>
      <c r="E25" s="241"/>
      <c r="F25" s="241"/>
      <c r="G25" s="241" t="s">
        <v>1398</v>
      </c>
      <c r="H25" s="241"/>
      <c r="I25" s="118"/>
      <c r="J25" s="118"/>
      <c r="K25" s="118" t="s">
        <v>1399</v>
      </c>
      <c r="L25" s="287">
        <v>10000</v>
      </c>
      <c r="M25" s="633">
        <v>102</v>
      </c>
      <c r="N25" s="201" t="s">
        <v>1400</v>
      </c>
      <c r="O25" s="287">
        <v>10000</v>
      </c>
      <c r="P25" s="118"/>
      <c r="Q25" s="629"/>
    </row>
    <row r="26" spans="1:17" s="195" customFormat="1" ht="93.75" x14ac:dyDescent="0.2">
      <c r="A26" s="628"/>
      <c r="B26" s="628"/>
      <c r="C26" s="628"/>
      <c r="D26" s="629"/>
      <c r="E26" s="241"/>
      <c r="F26" s="241"/>
      <c r="G26" s="241" t="s">
        <v>1401</v>
      </c>
      <c r="H26" s="241"/>
      <c r="I26" s="629"/>
      <c r="J26" s="629"/>
      <c r="K26" s="629"/>
      <c r="L26" s="630"/>
      <c r="M26" s="629"/>
      <c r="N26" s="629"/>
      <c r="O26" s="631"/>
      <c r="P26" s="629"/>
      <c r="Q26" s="629"/>
    </row>
    <row r="27" spans="1:17" s="195" customFormat="1" ht="93.75" x14ac:dyDescent="0.2">
      <c r="A27" s="628"/>
      <c r="B27" s="628"/>
      <c r="C27" s="628"/>
      <c r="D27" s="629"/>
      <c r="E27" s="241"/>
      <c r="F27" s="241"/>
      <c r="G27" s="241" t="s">
        <v>2351</v>
      </c>
      <c r="H27" s="241"/>
      <c r="I27" s="629"/>
      <c r="J27" s="629"/>
      <c r="K27" s="629"/>
      <c r="L27" s="630"/>
      <c r="M27" s="629"/>
      <c r="N27" s="629"/>
      <c r="O27" s="631"/>
      <c r="P27" s="629"/>
      <c r="Q27" s="629"/>
    </row>
    <row r="28" spans="1:17" s="195" customFormat="1" ht="119.25" customHeight="1" x14ac:dyDescent="0.2">
      <c r="A28" s="628"/>
      <c r="B28" s="628"/>
      <c r="C28" s="628"/>
      <c r="D28" s="629"/>
      <c r="E28" s="241"/>
      <c r="F28" s="241"/>
      <c r="G28" s="241" t="s">
        <v>1402</v>
      </c>
      <c r="H28" s="241"/>
      <c r="I28" s="629"/>
      <c r="J28" s="629"/>
      <c r="K28" s="629"/>
      <c r="L28" s="630"/>
      <c r="M28" s="629"/>
      <c r="N28" s="629"/>
      <c r="O28" s="631"/>
      <c r="P28" s="629"/>
      <c r="Q28" s="629"/>
    </row>
    <row r="29" spans="1:17" s="195" customFormat="1" ht="188.25" customHeight="1" x14ac:dyDescent="0.2">
      <c r="A29" s="197">
        <v>1</v>
      </c>
      <c r="B29" s="197">
        <v>4</v>
      </c>
      <c r="C29" s="197">
        <v>6</v>
      </c>
      <c r="D29" s="198"/>
      <c r="E29" s="166" t="s">
        <v>1403</v>
      </c>
      <c r="F29" s="166" t="s">
        <v>1404</v>
      </c>
      <c r="G29" s="166" t="s">
        <v>1405</v>
      </c>
      <c r="H29" s="166" t="s">
        <v>1406</v>
      </c>
      <c r="I29" s="198"/>
      <c r="J29" s="198"/>
      <c r="K29" s="198" t="s">
        <v>1768</v>
      </c>
      <c r="L29" s="634">
        <v>0</v>
      </c>
      <c r="M29" s="198"/>
      <c r="N29" s="198"/>
      <c r="O29" s="635"/>
      <c r="P29" s="166" t="s">
        <v>1376</v>
      </c>
      <c r="Q29" s="166" t="s">
        <v>1376</v>
      </c>
    </row>
    <row r="30" spans="1:17" s="195" customFormat="1" ht="168.75" x14ac:dyDescent="0.2">
      <c r="A30" s="324">
        <v>1</v>
      </c>
      <c r="B30" s="324">
        <v>4</v>
      </c>
      <c r="C30" s="324">
        <v>6</v>
      </c>
      <c r="D30" s="166" t="s">
        <v>981</v>
      </c>
      <c r="E30" s="166" t="s">
        <v>980</v>
      </c>
      <c r="F30" s="166" t="s">
        <v>982</v>
      </c>
      <c r="G30" s="166" t="s">
        <v>983</v>
      </c>
      <c r="H30" s="166"/>
      <c r="I30" s="166"/>
      <c r="J30" s="320"/>
      <c r="K30" s="320" t="s">
        <v>1768</v>
      </c>
      <c r="L30" s="511">
        <f>SUM(L31:L32)</f>
        <v>21000</v>
      </c>
      <c r="M30" s="166">
        <v>101</v>
      </c>
      <c r="N30" s="636"/>
      <c r="O30" s="334"/>
      <c r="P30" s="166" t="s">
        <v>986</v>
      </c>
      <c r="Q30" s="166" t="s">
        <v>987</v>
      </c>
    </row>
    <row r="31" spans="1:17" s="195" customFormat="1" ht="243.75" x14ac:dyDescent="0.2">
      <c r="A31" s="183"/>
      <c r="B31" s="183"/>
      <c r="C31" s="183"/>
      <c r="D31" s="241"/>
      <c r="E31" s="241"/>
      <c r="F31" s="241"/>
      <c r="G31" s="241"/>
      <c r="H31" s="241" t="s">
        <v>1902</v>
      </c>
      <c r="I31" s="241" t="s">
        <v>984</v>
      </c>
      <c r="J31" s="209" t="s">
        <v>985</v>
      </c>
      <c r="K31" s="209" t="s">
        <v>1900</v>
      </c>
      <c r="L31" s="211">
        <v>18000</v>
      </c>
      <c r="M31" s="241">
        <v>101</v>
      </c>
      <c r="N31" s="637" t="s">
        <v>1901</v>
      </c>
      <c r="O31" s="184">
        <v>18000</v>
      </c>
      <c r="P31" s="241"/>
      <c r="Q31" s="241"/>
    </row>
    <row r="32" spans="1:17" s="195" customFormat="1" ht="75" x14ac:dyDescent="0.2">
      <c r="A32" s="183"/>
      <c r="B32" s="183"/>
      <c r="C32" s="183"/>
      <c r="D32" s="241"/>
      <c r="E32" s="241"/>
      <c r="F32" s="241"/>
      <c r="G32" s="241"/>
      <c r="H32" s="241"/>
      <c r="I32" s="241"/>
      <c r="J32" s="241"/>
      <c r="K32" s="241" t="s">
        <v>1899</v>
      </c>
      <c r="L32" s="211">
        <v>3000</v>
      </c>
      <c r="M32" s="241">
        <v>101</v>
      </c>
      <c r="N32" s="212">
        <v>23224</v>
      </c>
      <c r="O32" s="211">
        <v>3000</v>
      </c>
      <c r="P32" s="241"/>
      <c r="Q32" s="241"/>
    </row>
    <row r="33" spans="1:17" s="195" customFormat="1" ht="93.75" x14ac:dyDescent="0.2">
      <c r="A33" s="324">
        <v>1</v>
      </c>
      <c r="B33" s="324">
        <v>4</v>
      </c>
      <c r="C33" s="324">
        <v>6</v>
      </c>
      <c r="D33" s="166" t="s">
        <v>605</v>
      </c>
      <c r="E33" s="166" t="s">
        <v>1172</v>
      </c>
      <c r="F33" s="638" t="s">
        <v>1173</v>
      </c>
      <c r="G33" s="323" t="s">
        <v>1174</v>
      </c>
      <c r="H33" s="323"/>
      <c r="I33" s="639"/>
      <c r="J33" s="639"/>
      <c r="K33" s="331" t="s">
        <v>1768</v>
      </c>
      <c r="L33" s="655">
        <f>SUM(L34:L36)</f>
        <v>13920</v>
      </c>
      <c r="M33" s="331">
        <v>102</v>
      </c>
      <c r="N33" s="640"/>
      <c r="O33" s="641"/>
      <c r="P33" s="324" t="s">
        <v>1178</v>
      </c>
      <c r="Q33" s="324" t="s">
        <v>173</v>
      </c>
    </row>
    <row r="34" spans="1:17" s="195" customFormat="1" ht="75" x14ac:dyDescent="0.2">
      <c r="A34" s="183"/>
      <c r="B34" s="18"/>
      <c r="C34" s="18"/>
      <c r="D34" s="40"/>
      <c r="E34" s="40"/>
      <c r="F34" s="642"/>
      <c r="G34" s="47"/>
      <c r="H34" s="47" t="s">
        <v>1175</v>
      </c>
      <c r="I34" s="643" t="s">
        <v>251</v>
      </c>
      <c r="J34" s="643" t="s">
        <v>1176</v>
      </c>
      <c r="K34" s="130" t="s">
        <v>83</v>
      </c>
      <c r="L34" s="644" t="s">
        <v>83</v>
      </c>
      <c r="M34" s="130" t="s">
        <v>83</v>
      </c>
      <c r="N34" s="645" t="s">
        <v>1177</v>
      </c>
      <c r="O34" s="646"/>
      <c r="P34" s="18"/>
      <c r="Q34" s="18"/>
    </row>
    <row r="35" spans="1:17" s="195" customFormat="1" ht="243.75" x14ac:dyDescent="0.2">
      <c r="A35" s="18"/>
      <c r="B35" s="18"/>
      <c r="C35" s="18"/>
      <c r="D35" s="40"/>
      <c r="E35" s="40"/>
      <c r="F35" s="241" t="s">
        <v>1179</v>
      </c>
      <c r="G35" s="241" t="s">
        <v>1180</v>
      </c>
      <c r="H35" s="241" t="s">
        <v>1181</v>
      </c>
      <c r="I35" s="217" t="s">
        <v>2352</v>
      </c>
      <c r="J35" s="241" t="s">
        <v>2353</v>
      </c>
      <c r="K35" s="241" t="s">
        <v>2354</v>
      </c>
      <c r="L35" s="211">
        <v>7300</v>
      </c>
      <c r="M35" s="241">
        <v>102</v>
      </c>
      <c r="N35" s="627" t="s">
        <v>1182</v>
      </c>
      <c r="O35" s="184">
        <v>7300</v>
      </c>
      <c r="P35" s="40"/>
      <c r="Q35" s="40"/>
    </row>
    <row r="36" spans="1:17" s="195" customFormat="1" ht="281.25" x14ac:dyDescent="0.2">
      <c r="A36" s="18"/>
      <c r="B36" s="18"/>
      <c r="C36" s="18"/>
      <c r="D36" s="40"/>
      <c r="E36" s="40"/>
      <c r="F36" s="647" t="s">
        <v>1183</v>
      </c>
      <c r="G36" s="241" t="s">
        <v>1184</v>
      </c>
      <c r="H36" s="217" t="s">
        <v>1185</v>
      </c>
      <c r="I36" s="217" t="s">
        <v>1186</v>
      </c>
      <c r="J36" s="241" t="s">
        <v>1187</v>
      </c>
      <c r="K36" s="241" t="s">
        <v>1188</v>
      </c>
      <c r="L36" s="211">
        <v>6620</v>
      </c>
      <c r="M36" s="648">
        <v>102</v>
      </c>
      <c r="N36" s="627" t="s">
        <v>1182</v>
      </c>
      <c r="O36" s="211">
        <v>6620</v>
      </c>
      <c r="P36" s="40"/>
      <c r="Q36" s="40"/>
    </row>
    <row r="37" spans="1:17" s="1" customFormat="1" ht="187.5" x14ac:dyDescent="0.2">
      <c r="A37" s="324">
        <v>1</v>
      </c>
      <c r="B37" s="324">
        <v>4</v>
      </c>
      <c r="C37" s="324">
        <v>7</v>
      </c>
      <c r="D37" s="166" t="s">
        <v>131</v>
      </c>
      <c r="E37" s="166" t="s">
        <v>1189</v>
      </c>
      <c r="F37" s="166" t="s">
        <v>1190</v>
      </c>
      <c r="G37" s="166" t="s">
        <v>1191</v>
      </c>
      <c r="H37" s="166"/>
      <c r="I37" s="408"/>
      <c r="J37" s="166"/>
      <c r="K37" s="166" t="s">
        <v>1768</v>
      </c>
      <c r="L37" s="511">
        <f>SUM(L38:L44)</f>
        <v>316400</v>
      </c>
      <c r="M37" s="166">
        <v>501</v>
      </c>
      <c r="N37" s="166"/>
      <c r="O37" s="166"/>
      <c r="P37" s="166" t="s">
        <v>1195</v>
      </c>
      <c r="Q37" s="166" t="s">
        <v>173</v>
      </c>
    </row>
    <row r="38" spans="1:17" s="1" customFormat="1" ht="131.25" x14ac:dyDescent="0.2">
      <c r="A38" s="183"/>
      <c r="B38" s="18"/>
      <c r="C38" s="23"/>
      <c r="D38" s="3"/>
      <c r="E38" s="241"/>
      <c r="F38" s="241"/>
      <c r="G38" s="241"/>
      <c r="H38" s="241" t="s">
        <v>1192</v>
      </c>
      <c r="I38" s="1" t="s">
        <v>1193</v>
      </c>
      <c r="J38" s="241" t="s">
        <v>926</v>
      </c>
      <c r="K38" s="241" t="s">
        <v>1194</v>
      </c>
      <c r="L38" s="211">
        <v>6000</v>
      </c>
      <c r="M38" s="241">
        <v>501</v>
      </c>
      <c r="N38" s="241" t="s">
        <v>747</v>
      </c>
      <c r="O38" s="211">
        <v>316400</v>
      </c>
      <c r="P38" s="241"/>
      <c r="Q38" s="241"/>
    </row>
    <row r="39" spans="1:17" s="1" customFormat="1" ht="131.25" x14ac:dyDescent="0.2">
      <c r="A39" s="183"/>
      <c r="B39" s="183"/>
      <c r="C39" s="183"/>
      <c r="D39" s="241"/>
      <c r="E39" s="241"/>
      <c r="F39" s="241" t="s">
        <v>1197</v>
      </c>
      <c r="G39" s="241"/>
      <c r="H39" s="241" t="s">
        <v>1198</v>
      </c>
      <c r="I39" s="241"/>
      <c r="J39" s="241"/>
      <c r="K39" s="241" t="s">
        <v>2355</v>
      </c>
      <c r="L39" s="211">
        <v>111300</v>
      </c>
      <c r="M39" s="241">
        <v>501</v>
      </c>
      <c r="N39" s="241" t="s">
        <v>1199</v>
      </c>
      <c r="O39" s="241"/>
      <c r="P39" s="241"/>
      <c r="Q39" s="241"/>
    </row>
    <row r="40" spans="1:17" s="1" customFormat="1" ht="243.75" x14ac:dyDescent="0.2">
      <c r="A40" s="183"/>
      <c r="B40" s="183"/>
      <c r="C40" s="183"/>
      <c r="D40" s="241"/>
      <c r="E40" s="241"/>
      <c r="F40" s="241" t="s">
        <v>1200</v>
      </c>
      <c r="G40" s="241"/>
      <c r="H40" s="241" t="s">
        <v>1201</v>
      </c>
      <c r="I40" s="241" t="s">
        <v>1202</v>
      </c>
      <c r="J40" s="241" t="s">
        <v>1203</v>
      </c>
      <c r="K40" s="241" t="s">
        <v>1204</v>
      </c>
      <c r="L40" s="395">
        <v>60000</v>
      </c>
      <c r="M40" s="241">
        <v>501</v>
      </c>
      <c r="N40" s="241" t="s">
        <v>1205</v>
      </c>
      <c r="O40" s="241"/>
      <c r="P40" s="241"/>
      <c r="Q40" s="241"/>
    </row>
    <row r="41" spans="1:17" s="1" customFormat="1" ht="150" x14ac:dyDescent="0.2">
      <c r="A41" s="183"/>
      <c r="B41" s="183"/>
      <c r="C41" s="183"/>
      <c r="D41" s="241"/>
      <c r="E41" s="241"/>
      <c r="F41" s="241"/>
      <c r="G41" s="241"/>
      <c r="H41" s="241"/>
      <c r="I41" s="241"/>
      <c r="J41" s="241"/>
      <c r="K41" s="241" t="s">
        <v>1206</v>
      </c>
      <c r="L41" s="211">
        <v>2400</v>
      </c>
      <c r="M41" s="241">
        <v>501</v>
      </c>
      <c r="N41" s="241"/>
      <c r="O41" s="241"/>
      <c r="P41" s="241"/>
      <c r="Q41" s="241"/>
    </row>
    <row r="42" spans="1:17" s="1" customFormat="1" ht="93.75" x14ac:dyDescent="0.2">
      <c r="A42" s="183"/>
      <c r="B42" s="183"/>
      <c r="C42" s="183"/>
      <c r="D42" s="241"/>
      <c r="E42" s="241"/>
      <c r="F42" s="241"/>
      <c r="G42" s="241"/>
      <c r="H42" s="241"/>
      <c r="I42" s="241" t="s">
        <v>1207</v>
      </c>
      <c r="J42" s="241" t="s">
        <v>1203</v>
      </c>
      <c r="K42" s="241" t="s">
        <v>1208</v>
      </c>
      <c r="L42" s="211">
        <v>65300</v>
      </c>
      <c r="M42" s="241">
        <v>501</v>
      </c>
      <c r="N42" s="241"/>
      <c r="O42" s="241"/>
      <c r="P42" s="241"/>
      <c r="Q42" s="241"/>
    </row>
    <row r="43" spans="1:17" s="1" customFormat="1" ht="131.25" x14ac:dyDescent="0.2">
      <c r="A43" s="183"/>
      <c r="B43" s="183"/>
      <c r="C43" s="183"/>
      <c r="D43" s="241"/>
      <c r="E43" s="241"/>
      <c r="F43" s="241"/>
      <c r="G43" s="241"/>
      <c r="H43" s="241"/>
      <c r="I43" s="241"/>
      <c r="J43" s="241"/>
      <c r="K43" s="241" t="s">
        <v>1209</v>
      </c>
      <c r="L43" s="211">
        <v>6000</v>
      </c>
      <c r="M43" s="241">
        <v>501</v>
      </c>
      <c r="N43" s="241"/>
      <c r="O43" s="241"/>
      <c r="P43" s="241"/>
      <c r="Q43" s="241"/>
    </row>
    <row r="44" spans="1:17" s="1" customFormat="1" ht="131.25" x14ac:dyDescent="0.2">
      <c r="A44" s="183"/>
      <c r="B44" s="183"/>
      <c r="C44" s="183"/>
      <c r="D44" s="241"/>
      <c r="E44" s="241"/>
      <c r="F44" s="241" t="s">
        <v>1210</v>
      </c>
      <c r="G44" s="241"/>
      <c r="H44" s="241" t="s">
        <v>1211</v>
      </c>
      <c r="I44" s="241"/>
      <c r="J44" s="241"/>
      <c r="K44" s="241" t="s">
        <v>1212</v>
      </c>
      <c r="L44" s="211">
        <v>65400</v>
      </c>
      <c r="M44" s="241">
        <v>501</v>
      </c>
      <c r="N44" s="212">
        <v>22706</v>
      </c>
      <c r="O44" s="241"/>
      <c r="P44" s="241"/>
      <c r="Q44" s="241"/>
    </row>
    <row r="45" spans="1:17" s="195" customFormat="1" ht="375" x14ac:dyDescent="0.2">
      <c r="A45" s="324">
        <v>1</v>
      </c>
      <c r="B45" s="324">
        <v>4</v>
      </c>
      <c r="C45" s="324">
        <v>7</v>
      </c>
      <c r="D45" s="166" t="s">
        <v>131</v>
      </c>
      <c r="E45" s="337" t="s">
        <v>1213</v>
      </c>
      <c r="F45" s="337" t="s">
        <v>1214</v>
      </c>
      <c r="G45" s="166" t="s">
        <v>1215</v>
      </c>
      <c r="H45" s="337"/>
      <c r="I45" s="337"/>
      <c r="J45" s="649"/>
      <c r="K45" s="337" t="s">
        <v>1768</v>
      </c>
      <c r="L45" s="407">
        <v>490</v>
      </c>
      <c r="M45" s="400">
        <v>102</v>
      </c>
      <c r="N45" s="650">
        <v>23043</v>
      </c>
      <c r="O45" s="436">
        <v>490</v>
      </c>
      <c r="P45" s="166" t="s">
        <v>1195</v>
      </c>
      <c r="Q45" s="166" t="s">
        <v>173</v>
      </c>
    </row>
    <row r="46" spans="1:17" s="195" customFormat="1" ht="112.5" x14ac:dyDescent="0.2">
      <c r="A46" s="183"/>
      <c r="B46" s="18"/>
      <c r="C46" s="23"/>
      <c r="D46" s="3"/>
      <c r="E46" s="118"/>
      <c r="F46" s="118" t="s">
        <v>1219</v>
      </c>
      <c r="G46" s="241"/>
      <c r="H46" s="118" t="s">
        <v>1216</v>
      </c>
      <c r="I46" s="255" t="s">
        <v>1217</v>
      </c>
      <c r="J46" s="651">
        <v>5</v>
      </c>
      <c r="K46" s="118" t="s">
        <v>1218</v>
      </c>
      <c r="L46" s="289">
        <v>490</v>
      </c>
      <c r="M46" s="117">
        <v>102</v>
      </c>
      <c r="N46" s="652">
        <v>23043</v>
      </c>
      <c r="O46" s="653">
        <v>490</v>
      </c>
      <c r="P46" s="241"/>
      <c r="Q46" s="241"/>
    </row>
    <row r="47" spans="1:17" s="195" customFormat="1" ht="150" x14ac:dyDescent="0.2">
      <c r="A47" s="324">
        <v>1</v>
      </c>
      <c r="B47" s="324">
        <v>4</v>
      </c>
      <c r="C47" s="324">
        <v>7</v>
      </c>
      <c r="D47" s="166" t="s">
        <v>131</v>
      </c>
      <c r="E47" s="166" t="s">
        <v>1220</v>
      </c>
      <c r="F47" s="166" t="s">
        <v>1221</v>
      </c>
      <c r="G47" s="649" t="s">
        <v>2356</v>
      </c>
      <c r="H47" s="166"/>
      <c r="I47" s="166"/>
      <c r="J47" s="166"/>
      <c r="K47" s="166" t="s">
        <v>1768</v>
      </c>
      <c r="L47" s="511">
        <v>4000</v>
      </c>
      <c r="M47" s="166">
        <v>102</v>
      </c>
      <c r="N47" s="654"/>
      <c r="O47" s="166"/>
      <c r="P47" s="166" t="s">
        <v>1195</v>
      </c>
      <c r="Q47" s="166" t="s">
        <v>173</v>
      </c>
    </row>
    <row r="48" spans="1:17" s="195" customFormat="1" ht="131.25" x14ac:dyDescent="0.2">
      <c r="A48" s="183"/>
      <c r="B48" s="18"/>
      <c r="C48" s="23"/>
      <c r="D48" s="3"/>
      <c r="E48" s="241"/>
      <c r="F48" s="241"/>
      <c r="G48" s="651"/>
      <c r="H48" s="241" t="s">
        <v>1223</v>
      </c>
      <c r="I48" s="241" t="s">
        <v>1217</v>
      </c>
      <c r="J48" s="241">
        <v>4</v>
      </c>
      <c r="K48" s="241" t="s">
        <v>1224</v>
      </c>
      <c r="L48" s="211">
        <v>4000</v>
      </c>
      <c r="M48" s="241">
        <v>102</v>
      </c>
      <c r="N48" s="305">
        <v>23071</v>
      </c>
      <c r="O48" s="211">
        <v>4000</v>
      </c>
      <c r="P48" s="241"/>
      <c r="Q48" s="241"/>
    </row>
    <row r="49" spans="1:17" s="195" customFormat="1" ht="187.5" x14ac:dyDescent="0.2">
      <c r="A49" s="324">
        <v>1</v>
      </c>
      <c r="B49" s="324">
        <v>4</v>
      </c>
      <c r="C49" s="324">
        <v>7</v>
      </c>
      <c r="D49" s="166" t="s">
        <v>131</v>
      </c>
      <c r="E49" s="166" t="s">
        <v>1225</v>
      </c>
      <c r="F49" s="166" t="s">
        <v>1226</v>
      </c>
      <c r="G49" s="166" t="s">
        <v>2357</v>
      </c>
      <c r="H49" s="166"/>
      <c r="I49" s="166"/>
      <c r="J49" s="166"/>
      <c r="K49" s="166" t="s">
        <v>1768</v>
      </c>
      <c r="L49" s="400">
        <v>0</v>
      </c>
      <c r="M49" s="166">
        <v>102</v>
      </c>
      <c r="N49" s="654"/>
      <c r="O49" s="166" t="s">
        <v>83</v>
      </c>
      <c r="P49" s="166" t="s">
        <v>1195</v>
      </c>
      <c r="Q49" s="166" t="s">
        <v>173</v>
      </c>
    </row>
    <row r="50" spans="1:17" s="195" customFormat="1" ht="93.75" x14ac:dyDescent="0.2">
      <c r="A50" s="183"/>
      <c r="B50" s="18"/>
      <c r="C50" s="23"/>
      <c r="D50" s="3"/>
      <c r="E50" s="241"/>
      <c r="F50" s="241"/>
      <c r="G50" s="241"/>
      <c r="H50" s="241" t="s">
        <v>1228</v>
      </c>
      <c r="I50" s="241" t="s">
        <v>1229</v>
      </c>
      <c r="J50" s="241">
        <v>2</v>
      </c>
      <c r="K50" s="241" t="s">
        <v>83</v>
      </c>
      <c r="L50" s="262">
        <v>0</v>
      </c>
      <c r="M50" s="241">
        <v>102</v>
      </c>
      <c r="N50" s="305">
        <v>23071</v>
      </c>
      <c r="O50" s="241"/>
      <c r="P50" s="241"/>
      <c r="Q50" s="241"/>
    </row>
    <row r="51" spans="1:17" s="195" customFormat="1" ht="206.25" x14ac:dyDescent="0.2">
      <c r="A51" s="324">
        <v>1</v>
      </c>
      <c r="B51" s="324">
        <v>4</v>
      </c>
      <c r="C51" s="324">
        <v>7</v>
      </c>
      <c r="D51" s="166" t="s">
        <v>131</v>
      </c>
      <c r="E51" s="166" t="s">
        <v>1230</v>
      </c>
      <c r="F51" s="166" t="s">
        <v>1231</v>
      </c>
      <c r="G51" s="166" t="s">
        <v>1232</v>
      </c>
      <c r="H51" s="166"/>
      <c r="I51" s="166"/>
      <c r="J51" s="166"/>
      <c r="K51" s="166" t="s">
        <v>1768</v>
      </c>
      <c r="L51" s="336">
        <f>SUM(L52:L56)</f>
        <v>50000</v>
      </c>
      <c r="M51" s="166">
        <v>102</v>
      </c>
      <c r="N51" s="348"/>
      <c r="O51" s="166"/>
      <c r="P51" s="166" t="s">
        <v>1195</v>
      </c>
      <c r="Q51" s="166" t="s">
        <v>173</v>
      </c>
    </row>
    <row r="52" spans="1:17" s="195" customFormat="1" ht="93.75" x14ac:dyDescent="0.2">
      <c r="A52" s="183"/>
      <c r="B52" s="18"/>
      <c r="C52" s="23"/>
      <c r="D52" s="3"/>
      <c r="E52" s="241"/>
      <c r="F52" s="241"/>
      <c r="G52" s="241"/>
      <c r="H52" s="241" t="s">
        <v>1233</v>
      </c>
      <c r="I52" s="241" t="s">
        <v>1234</v>
      </c>
      <c r="J52" s="241">
        <v>30</v>
      </c>
      <c r="K52" s="241" t="s">
        <v>1235</v>
      </c>
      <c r="L52" s="211">
        <v>3600</v>
      </c>
      <c r="M52" s="241">
        <v>102</v>
      </c>
      <c r="N52" s="627" t="s">
        <v>1236</v>
      </c>
      <c r="O52" s="211">
        <v>50000</v>
      </c>
      <c r="P52" s="241"/>
      <c r="Q52" s="241"/>
    </row>
    <row r="53" spans="1:17" s="195" customFormat="1" ht="206.25" x14ac:dyDescent="0.2">
      <c r="A53" s="183"/>
      <c r="B53" s="183"/>
      <c r="C53" s="183"/>
      <c r="D53" s="241"/>
      <c r="E53" s="241"/>
      <c r="F53" s="241" t="s">
        <v>1237</v>
      </c>
      <c r="G53" s="241" t="s">
        <v>1238</v>
      </c>
      <c r="H53" s="241"/>
      <c r="I53" s="241"/>
      <c r="J53" s="241"/>
      <c r="K53" s="241" t="s">
        <v>1239</v>
      </c>
      <c r="L53" s="211">
        <v>3000</v>
      </c>
      <c r="M53" s="241">
        <v>102</v>
      </c>
      <c r="N53" s="627" t="s">
        <v>1236</v>
      </c>
      <c r="O53" s="241"/>
      <c r="P53" s="241" t="s">
        <v>1195</v>
      </c>
      <c r="Q53" s="241" t="s">
        <v>1196</v>
      </c>
    </row>
    <row r="54" spans="1:17" s="195" customFormat="1" ht="150" x14ac:dyDescent="0.2">
      <c r="A54" s="183"/>
      <c r="B54" s="183"/>
      <c r="C54" s="183"/>
      <c r="D54" s="241"/>
      <c r="E54" s="241"/>
      <c r="F54" s="241" t="s">
        <v>1240</v>
      </c>
      <c r="G54" s="241"/>
      <c r="H54" s="241" t="s">
        <v>2358</v>
      </c>
      <c r="I54" s="241" t="s">
        <v>1217</v>
      </c>
      <c r="J54" s="241">
        <v>4</v>
      </c>
      <c r="K54" s="241" t="s">
        <v>1241</v>
      </c>
      <c r="L54" s="211">
        <v>1200</v>
      </c>
      <c r="M54" s="241">
        <v>102</v>
      </c>
      <c r="N54" s="627" t="s">
        <v>1242</v>
      </c>
      <c r="O54" s="241"/>
      <c r="P54" s="241"/>
      <c r="Q54" s="241"/>
    </row>
    <row r="55" spans="1:17" s="195" customFormat="1" ht="243.75" x14ac:dyDescent="0.2">
      <c r="A55" s="183"/>
      <c r="B55" s="183"/>
      <c r="C55" s="183"/>
      <c r="D55" s="241"/>
      <c r="E55" s="241"/>
      <c r="F55" s="241" t="s">
        <v>1243</v>
      </c>
      <c r="G55" s="241"/>
      <c r="H55" s="241"/>
      <c r="I55" s="241"/>
      <c r="J55" s="241"/>
      <c r="K55" s="241" t="s">
        <v>1244</v>
      </c>
      <c r="L55" s="211">
        <v>42000</v>
      </c>
      <c r="M55" s="241">
        <v>102</v>
      </c>
      <c r="N55" s="627" t="s">
        <v>1242</v>
      </c>
      <c r="O55" s="241"/>
      <c r="P55" s="241"/>
      <c r="Q55" s="241"/>
    </row>
    <row r="56" spans="1:17" s="195" customFormat="1" ht="18.75" x14ac:dyDescent="0.2">
      <c r="A56" s="183"/>
      <c r="B56" s="183"/>
      <c r="C56" s="183"/>
      <c r="D56" s="241"/>
      <c r="E56" s="241"/>
      <c r="F56" s="241"/>
      <c r="G56" s="241"/>
      <c r="H56" s="241"/>
      <c r="I56" s="241"/>
      <c r="J56" s="241"/>
      <c r="K56" s="241" t="s">
        <v>1245</v>
      </c>
      <c r="L56" s="262">
        <v>200</v>
      </c>
      <c r="M56" s="241">
        <v>102</v>
      </c>
      <c r="N56" s="627" t="s">
        <v>1242</v>
      </c>
      <c r="O56" s="241"/>
      <c r="P56" s="241"/>
      <c r="Q56" s="241"/>
    </row>
    <row r="57" spans="1:17" s="203" customFormat="1" ht="18.75" x14ac:dyDescent="0.3">
      <c r="L57" s="245"/>
      <c r="O57" s="204"/>
    </row>
  </sheetData>
  <autoFilter ref="A2:Q56"/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23622047244094491" right="0.23622047244094491" top="0.74803149606299213" bottom="0.74803149606299213" header="0.31496062992125984" footer="0.31496062992125984"/>
  <pageSetup paperSize="9" scale="74" firstPageNumber="45" orientation="landscape" useFirstPageNumber="1" r:id="rId1"/>
  <headerFooter>
    <oddFooter>&amp;C &amp;P&amp;R&amp;A</oddFooter>
  </headerFooter>
  <rowBreaks count="4" manualBreakCount="4">
    <brk id="19" max="16383" man="1"/>
    <brk id="22" max="16" man="1"/>
    <brk id="26" max="16383" man="1"/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"/>
  <sheetViews>
    <sheetView view="pageBreakPreview" zoomScaleNormal="90" zoomScaleSheetLayoutView="100" workbookViewId="0">
      <selection activeCell="AF7" sqref="AF7"/>
    </sheetView>
  </sheetViews>
  <sheetFormatPr defaultRowHeight="14.25" x14ac:dyDescent="0.2"/>
  <cols>
    <col min="1" max="2" width="5.125" customWidth="1"/>
    <col min="3" max="3" width="6.25" customWidth="1"/>
    <col min="4" max="4" width="11.875" customWidth="1"/>
    <col min="5" max="5" width="9" customWidth="1"/>
    <col min="6" max="6" width="13.125" customWidth="1"/>
    <col min="7" max="7" width="11.5" customWidth="1"/>
    <col min="8" max="8" width="24.375" customWidth="1"/>
    <col min="10" max="10" width="5.875" customWidth="1"/>
    <col min="11" max="11" width="16.625" customWidth="1"/>
    <col min="13" max="13" width="8.375" customWidth="1"/>
    <col min="15" max="15" width="9" customWidth="1"/>
    <col min="16" max="16" width="8.875" customWidth="1"/>
    <col min="17" max="17" width="8.25" customWidth="1"/>
  </cols>
  <sheetData>
    <row r="1" spans="1:17" s="5" customFormat="1" ht="29.25" customHeight="1" x14ac:dyDescent="0.2">
      <c r="A1" s="730" t="s">
        <v>60</v>
      </c>
      <c r="B1" s="730"/>
      <c r="C1" s="730"/>
      <c r="D1" s="730"/>
      <c r="E1" s="733" t="s">
        <v>61</v>
      </c>
      <c r="F1" s="733" t="s">
        <v>2303</v>
      </c>
      <c r="G1" s="733" t="s">
        <v>2333</v>
      </c>
      <c r="H1" s="733" t="s">
        <v>2332</v>
      </c>
      <c r="I1" s="731" t="s">
        <v>65</v>
      </c>
      <c r="J1" s="731"/>
      <c r="K1" s="731" t="s">
        <v>66</v>
      </c>
      <c r="L1" s="731"/>
      <c r="M1" s="731"/>
      <c r="N1" s="732" t="s">
        <v>67</v>
      </c>
      <c r="O1" s="732"/>
      <c r="P1" s="733" t="s">
        <v>2334</v>
      </c>
      <c r="Q1" s="733" t="s">
        <v>2335</v>
      </c>
    </row>
    <row r="2" spans="1:17" s="5" customFormat="1" ht="51.75" x14ac:dyDescent="0.2">
      <c r="A2" s="208" t="s">
        <v>1680</v>
      </c>
      <c r="B2" s="208" t="s">
        <v>1679</v>
      </c>
      <c r="C2" s="208" t="s">
        <v>1681</v>
      </c>
      <c r="D2" s="206" t="s">
        <v>1682</v>
      </c>
      <c r="E2" s="733"/>
      <c r="F2" s="733"/>
      <c r="G2" s="733"/>
      <c r="H2" s="733"/>
      <c r="I2" s="607" t="s">
        <v>72</v>
      </c>
      <c r="J2" s="607" t="s">
        <v>42</v>
      </c>
      <c r="K2" s="607" t="s">
        <v>73</v>
      </c>
      <c r="L2" s="607" t="s">
        <v>74</v>
      </c>
      <c r="M2" s="607" t="s">
        <v>101</v>
      </c>
      <c r="N2" s="607" t="s">
        <v>1945</v>
      </c>
      <c r="O2" s="607" t="s">
        <v>77</v>
      </c>
      <c r="P2" s="733"/>
      <c r="Q2" s="733"/>
    </row>
    <row r="3" spans="1:17" s="11" customFormat="1" ht="18.75" x14ac:dyDescent="0.2">
      <c r="A3" s="226">
        <v>1</v>
      </c>
      <c r="B3" s="227">
        <v>5</v>
      </c>
      <c r="C3" s="226">
        <v>8</v>
      </c>
      <c r="D3" s="226"/>
      <c r="E3" s="226"/>
      <c r="F3" s="226"/>
      <c r="G3" s="226"/>
      <c r="H3" s="267" t="s">
        <v>1904</v>
      </c>
      <c r="I3" s="229"/>
      <c r="J3" s="229"/>
      <c r="K3" s="226"/>
      <c r="L3" s="229">
        <f>L4</f>
        <v>4500</v>
      </c>
      <c r="M3" s="229">
        <v>101</v>
      </c>
      <c r="N3" s="230"/>
      <c r="O3" s="229"/>
      <c r="P3" s="226"/>
      <c r="Q3" s="226" t="s">
        <v>646</v>
      </c>
    </row>
    <row r="4" spans="1:17" s="192" customFormat="1" ht="168.75" x14ac:dyDescent="0.2">
      <c r="A4" s="324">
        <v>1</v>
      </c>
      <c r="B4" s="324">
        <v>5</v>
      </c>
      <c r="C4" s="324">
        <v>8</v>
      </c>
      <c r="D4" s="166" t="s">
        <v>610</v>
      </c>
      <c r="E4" s="166" t="s">
        <v>1263</v>
      </c>
      <c r="F4" s="166" t="s">
        <v>1264</v>
      </c>
      <c r="G4" s="409" t="s">
        <v>1265</v>
      </c>
      <c r="H4" s="166"/>
      <c r="I4" s="166"/>
      <c r="J4" s="166"/>
      <c r="K4" s="166" t="s">
        <v>1768</v>
      </c>
      <c r="L4" s="511">
        <v>4500</v>
      </c>
      <c r="M4" s="323">
        <v>101</v>
      </c>
      <c r="N4" s="166"/>
      <c r="O4" s="324"/>
      <c r="P4" s="324" t="s">
        <v>2363</v>
      </c>
      <c r="Q4" s="324" t="s">
        <v>2148</v>
      </c>
    </row>
    <row r="5" spans="1:17" ht="326.25" customHeight="1" x14ac:dyDescent="0.25">
      <c r="A5" s="658"/>
      <c r="B5" s="658"/>
      <c r="C5" s="658"/>
      <c r="D5" s="657"/>
      <c r="E5" s="657"/>
      <c r="F5" s="657"/>
      <c r="G5" s="657"/>
      <c r="H5" s="241" t="s">
        <v>2359</v>
      </c>
      <c r="I5" s="241" t="s">
        <v>2364</v>
      </c>
      <c r="J5" s="241" t="s">
        <v>1266</v>
      </c>
      <c r="K5" s="241" t="s">
        <v>2360</v>
      </c>
      <c r="L5" s="211">
        <v>4500</v>
      </c>
      <c r="M5" s="609">
        <v>101</v>
      </c>
      <c r="N5" s="241" t="s">
        <v>2361</v>
      </c>
      <c r="O5" s="210">
        <v>4500</v>
      </c>
      <c r="P5" s="183" t="s">
        <v>2362</v>
      </c>
      <c r="Q5" s="657"/>
    </row>
  </sheetData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35433070866141736" right="0.23622047244094491" top="0.74803149606299213" bottom="0.74803149606299213" header="0.31496062992125984" footer="0.31496062992125984"/>
  <pageSetup paperSize="9" scale="77" firstPageNumber="61" orientation="landscape" useFirstPageNumber="1" r:id="rId1"/>
  <headerFooter>
    <oddFooter>&amp;C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9"/>
  <sheetViews>
    <sheetView view="pageBreakPreview" zoomScaleNormal="100" zoomScaleSheetLayoutView="100" workbookViewId="0">
      <selection activeCell="AF7" sqref="AF7"/>
    </sheetView>
  </sheetViews>
  <sheetFormatPr defaultRowHeight="14.25" x14ac:dyDescent="0.2"/>
  <cols>
    <col min="1" max="1" width="5.5" customWidth="1"/>
    <col min="2" max="2" width="5.75" customWidth="1"/>
    <col min="3" max="3" width="6.375" customWidth="1"/>
    <col min="4" max="4" width="11.625" customWidth="1"/>
    <col min="5" max="5" width="10.875" customWidth="1"/>
    <col min="6" max="6" width="10.625" customWidth="1"/>
    <col min="8" max="8" width="21.25" customWidth="1"/>
    <col min="9" max="9" width="7.375" customWidth="1"/>
    <col min="10" max="10" width="7" customWidth="1"/>
    <col min="11" max="11" width="15.75" customWidth="1"/>
    <col min="12" max="12" width="9.875" customWidth="1"/>
    <col min="16" max="16" width="9.125" customWidth="1"/>
  </cols>
  <sheetData>
    <row r="1" spans="1:17" s="5" customFormat="1" ht="29.25" customHeight="1" x14ac:dyDescent="0.2">
      <c r="A1" s="730" t="s">
        <v>60</v>
      </c>
      <c r="B1" s="730"/>
      <c r="C1" s="730"/>
      <c r="D1" s="730"/>
      <c r="E1" s="733" t="s">
        <v>61</v>
      </c>
      <c r="F1" s="733" t="s">
        <v>2303</v>
      </c>
      <c r="G1" s="733" t="s">
        <v>2333</v>
      </c>
      <c r="H1" s="733" t="s">
        <v>2332</v>
      </c>
      <c r="I1" s="731" t="s">
        <v>65</v>
      </c>
      <c r="J1" s="731"/>
      <c r="K1" s="731" t="s">
        <v>66</v>
      </c>
      <c r="L1" s="731"/>
      <c r="M1" s="731"/>
      <c r="N1" s="732" t="s">
        <v>67</v>
      </c>
      <c r="O1" s="732"/>
      <c r="P1" s="733" t="s">
        <v>2334</v>
      </c>
      <c r="Q1" s="733" t="s">
        <v>2335</v>
      </c>
    </row>
    <row r="2" spans="1:17" s="5" customFormat="1" ht="51.75" x14ac:dyDescent="0.2">
      <c r="A2" s="208" t="s">
        <v>1680</v>
      </c>
      <c r="B2" s="208" t="s">
        <v>1679</v>
      </c>
      <c r="C2" s="208" t="s">
        <v>1681</v>
      </c>
      <c r="D2" s="206" t="s">
        <v>1682</v>
      </c>
      <c r="E2" s="733"/>
      <c r="F2" s="733"/>
      <c r="G2" s="733"/>
      <c r="H2" s="733"/>
      <c r="I2" s="607" t="s">
        <v>72</v>
      </c>
      <c r="J2" s="607" t="s">
        <v>42</v>
      </c>
      <c r="K2" s="607" t="s">
        <v>73</v>
      </c>
      <c r="L2" s="607" t="s">
        <v>74</v>
      </c>
      <c r="M2" s="607" t="s">
        <v>101</v>
      </c>
      <c r="N2" s="607" t="s">
        <v>1945</v>
      </c>
      <c r="O2" s="607" t="s">
        <v>77</v>
      </c>
      <c r="P2" s="733"/>
      <c r="Q2" s="733"/>
    </row>
    <row r="3" spans="1:17" s="11" customFormat="1" ht="18.75" x14ac:dyDescent="0.2">
      <c r="A3" s="659">
        <v>1</v>
      </c>
      <c r="B3" s="659">
        <v>6</v>
      </c>
      <c r="C3" s="659">
        <v>9</v>
      </c>
      <c r="D3" s="226"/>
      <c r="E3" s="226"/>
      <c r="F3" s="226"/>
      <c r="G3" s="226"/>
      <c r="H3" s="267" t="s">
        <v>1904</v>
      </c>
      <c r="I3" s="229"/>
      <c r="J3" s="229"/>
      <c r="K3" s="226"/>
      <c r="L3" s="272">
        <f>L4+L7</f>
        <v>49700</v>
      </c>
      <c r="M3" s="229">
        <v>101</v>
      </c>
      <c r="N3" s="230"/>
      <c r="O3" s="229"/>
      <c r="P3" s="226"/>
      <c r="Q3" s="226" t="s">
        <v>646</v>
      </c>
    </row>
    <row r="4" spans="1:17" s="14" customFormat="1" ht="166.5" customHeight="1" x14ac:dyDescent="0.2">
      <c r="A4" s="324">
        <v>1</v>
      </c>
      <c r="B4" s="324">
        <v>6</v>
      </c>
      <c r="C4" s="324">
        <v>9</v>
      </c>
      <c r="D4" s="327" t="s">
        <v>132</v>
      </c>
      <c r="E4" s="327" t="s">
        <v>1485</v>
      </c>
      <c r="F4" s="166" t="s">
        <v>1486</v>
      </c>
      <c r="G4" s="166" t="s">
        <v>1487</v>
      </c>
      <c r="H4" s="166"/>
      <c r="I4" s="166"/>
      <c r="J4" s="166"/>
      <c r="K4" s="166" t="s">
        <v>1768</v>
      </c>
      <c r="L4" s="334">
        <f>L5+L6</f>
        <v>30400</v>
      </c>
      <c r="M4" s="166">
        <v>101</v>
      </c>
      <c r="N4" s="166"/>
      <c r="O4" s="334"/>
      <c r="P4" s="166" t="s">
        <v>1491</v>
      </c>
      <c r="Q4" s="166" t="s">
        <v>26</v>
      </c>
    </row>
    <row r="5" spans="1:17" s="14" customFormat="1" ht="89.25" customHeight="1" x14ac:dyDescent="0.2">
      <c r="A5" s="183"/>
      <c r="B5" s="183"/>
      <c r="C5" s="183"/>
      <c r="D5" s="3"/>
      <c r="E5" s="241"/>
      <c r="F5" s="241"/>
      <c r="G5" s="241"/>
      <c r="H5" s="241" t="s">
        <v>1488</v>
      </c>
      <c r="I5" s="241" t="s">
        <v>1489</v>
      </c>
      <c r="J5" s="241" t="s">
        <v>926</v>
      </c>
      <c r="K5" s="241" t="s">
        <v>2163</v>
      </c>
      <c r="L5" s="184">
        <v>16400</v>
      </c>
      <c r="M5" s="241">
        <v>101</v>
      </c>
      <c r="N5" s="241" t="s">
        <v>1490</v>
      </c>
      <c r="O5" s="184">
        <v>16400</v>
      </c>
      <c r="P5" s="241"/>
      <c r="Q5" s="241"/>
    </row>
    <row r="6" spans="1:17" s="14" customFormat="1" ht="103.5" customHeight="1" x14ac:dyDescent="0.2">
      <c r="A6" s="183"/>
      <c r="B6" s="183"/>
      <c r="C6" s="183"/>
      <c r="D6" s="241"/>
      <c r="E6" s="241"/>
      <c r="F6" s="241" t="s">
        <v>1493</v>
      </c>
      <c r="G6" s="241"/>
      <c r="H6" s="241" t="s">
        <v>1494</v>
      </c>
      <c r="I6" s="241" t="s">
        <v>1495</v>
      </c>
      <c r="J6" s="241" t="s">
        <v>910</v>
      </c>
      <c r="K6" s="241" t="s">
        <v>2164</v>
      </c>
      <c r="L6" s="184">
        <v>14000</v>
      </c>
      <c r="M6" s="241">
        <v>101</v>
      </c>
      <c r="N6" s="241" t="s">
        <v>1490</v>
      </c>
      <c r="O6" s="184">
        <v>14000</v>
      </c>
      <c r="P6" s="241" t="s">
        <v>1491</v>
      </c>
      <c r="Q6" s="241"/>
    </row>
    <row r="7" spans="1:17" s="195" customFormat="1" ht="218.25" customHeight="1" x14ac:dyDescent="0.2">
      <c r="A7" s="324">
        <v>1</v>
      </c>
      <c r="B7" s="324">
        <v>6</v>
      </c>
      <c r="C7" s="324">
        <v>9</v>
      </c>
      <c r="D7" s="166" t="s">
        <v>132</v>
      </c>
      <c r="E7" s="327" t="s">
        <v>1485</v>
      </c>
      <c r="F7" s="166" t="s">
        <v>2157</v>
      </c>
      <c r="G7" s="166" t="s">
        <v>1487</v>
      </c>
      <c r="H7" s="166" t="s">
        <v>2158</v>
      </c>
      <c r="I7" s="166"/>
      <c r="J7" s="166"/>
      <c r="K7" s="166" t="s">
        <v>1768</v>
      </c>
      <c r="L7" s="334">
        <v>19300</v>
      </c>
      <c r="M7" s="166">
        <v>101</v>
      </c>
      <c r="N7" s="166"/>
      <c r="O7" s="166"/>
      <c r="P7" s="334" t="s">
        <v>2081</v>
      </c>
      <c r="Q7" s="166" t="s">
        <v>2160</v>
      </c>
    </row>
    <row r="8" spans="1:17" s="195" customFormat="1" ht="93.75" x14ac:dyDescent="0.2">
      <c r="A8" s="183"/>
      <c r="B8" s="183"/>
      <c r="C8" s="183"/>
      <c r="D8" s="3"/>
      <c r="E8" s="3"/>
      <c r="F8" s="3"/>
      <c r="G8" s="3"/>
      <c r="H8" s="241"/>
      <c r="I8" s="241" t="s">
        <v>2159</v>
      </c>
      <c r="J8" s="241">
        <v>50</v>
      </c>
      <c r="K8" s="241" t="s">
        <v>2365</v>
      </c>
      <c r="L8" s="243" t="s">
        <v>2366</v>
      </c>
      <c r="M8" s="241"/>
      <c r="N8" s="241"/>
      <c r="O8" s="241" t="s">
        <v>1501</v>
      </c>
      <c r="P8" s="184">
        <v>19300</v>
      </c>
      <c r="Q8" s="241"/>
    </row>
    <row r="9" spans="1:17" s="195" customFormat="1" ht="188.25" customHeight="1" x14ac:dyDescent="0.2">
      <c r="A9" s="183"/>
      <c r="B9" s="183"/>
      <c r="C9" s="183"/>
      <c r="D9" s="241"/>
      <c r="E9" s="241"/>
      <c r="F9" s="301" t="s">
        <v>2161</v>
      </c>
      <c r="G9" s="241" t="s">
        <v>2162</v>
      </c>
      <c r="H9" s="241"/>
      <c r="I9" s="241"/>
      <c r="J9" s="241"/>
      <c r="K9" s="241"/>
      <c r="L9" s="184"/>
      <c r="M9" s="241"/>
      <c r="N9" s="241"/>
      <c r="O9" s="241" t="s">
        <v>1501</v>
      </c>
      <c r="P9" s="184"/>
      <c r="Q9" s="241"/>
    </row>
  </sheetData>
  <autoFilter ref="A2:Q9"/>
  <mergeCells count="10">
    <mergeCell ref="K1:M1"/>
    <mergeCell ref="N1:O1"/>
    <mergeCell ref="P1:P2"/>
    <mergeCell ref="Q1:Q2"/>
    <mergeCell ref="A1:D1"/>
    <mergeCell ref="E1:E2"/>
    <mergeCell ref="F1:F2"/>
    <mergeCell ref="G1:G2"/>
    <mergeCell ref="H1:H2"/>
    <mergeCell ref="I1:J1"/>
  </mergeCells>
  <pageMargins left="0.3" right="0.23622047244094491" top="0.74803149606299213" bottom="0.74803149606299213" header="0.31496062992125984" footer="0.31496062992125984"/>
  <pageSetup paperSize="9" scale="80" firstPageNumber="62" orientation="landscape" useFirstPageNumber="1" r:id="rId1"/>
  <headerFooter>
    <oddFooter>&amp;C &amp;P&amp;R&amp;A</oddFooter>
  </headerFooter>
  <rowBreaks count="1" manualBreakCount="1">
    <brk id="8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Q67"/>
  <sheetViews>
    <sheetView view="pageBreakPreview" zoomScale="70" zoomScaleNormal="100" zoomScaleSheetLayoutView="70" workbookViewId="0">
      <pane ySplit="3" topLeftCell="A4" activePane="bottomLeft" state="frozen"/>
      <selection activeCell="AF7" sqref="AF7"/>
      <selection pane="bottomLeft" activeCell="AF7" sqref="AF7"/>
    </sheetView>
  </sheetViews>
  <sheetFormatPr defaultRowHeight="14.25" x14ac:dyDescent="0.2"/>
  <cols>
    <col min="1" max="1" width="5.125" customWidth="1"/>
    <col min="2" max="2" width="4.375" customWidth="1"/>
    <col min="3" max="3" width="6.5" customWidth="1"/>
    <col min="4" max="4" width="12.25" customWidth="1"/>
    <col min="5" max="5" width="10.5" customWidth="1"/>
    <col min="6" max="6" width="12.25" customWidth="1"/>
    <col min="7" max="7" width="9.875" customWidth="1"/>
    <col min="8" max="8" width="22.5" customWidth="1"/>
    <col min="9" max="9" width="8.625" customWidth="1"/>
    <col min="10" max="10" width="8.25" customWidth="1"/>
    <col min="11" max="11" width="22.125" customWidth="1"/>
    <col min="12" max="12" width="10.375" style="246" customWidth="1"/>
    <col min="13" max="13" width="9.375" customWidth="1"/>
    <col min="14" max="14" width="9.75" customWidth="1"/>
    <col min="15" max="15" width="8.625" style="246" customWidth="1"/>
    <col min="16" max="16" width="9.5" customWidth="1"/>
    <col min="17" max="17" width="8.5" customWidth="1"/>
  </cols>
  <sheetData>
    <row r="1" spans="1:17" s="5" customFormat="1" ht="35.25" customHeight="1" x14ac:dyDescent="0.2">
      <c r="A1" s="730" t="s">
        <v>60</v>
      </c>
      <c r="B1" s="730"/>
      <c r="C1" s="730"/>
      <c r="D1" s="730"/>
      <c r="E1" s="733" t="s">
        <v>61</v>
      </c>
      <c r="F1" s="733" t="s">
        <v>2303</v>
      </c>
      <c r="G1" s="733" t="s">
        <v>2333</v>
      </c>
      <c r="H1" s="733" t="s">
        <v>2332</v>
      </c>
      <c r="I1" s="731" t="s">
        <v>65</v>
      </c>
      <c r="J1" s="731"/>
      <c r="K1" s="731" t="s">
        <v>66</v>
      </c>
      <c r="L1" s="731"/>
      <c r="M1" s="731"/>
      <c r="N1" s="732" t="s">
        <v>67</v>
      </c>
      <c r="O1" s="732"/>
      <c r="P1" s="733" t="s">
        <v>2334</v>
      </c>
      <c r="Q1" s="733" t="s">
        <v>2335</v>
      </c>
    </row>
    <row r="2" spans="1:17" s="5" customFormat="1" ht="54.75" customHeight="1" x14ac:dyDescent="0.2">
      <c r="A2" s="208" t="s">
        <v>1680</v>
      </c>
      <c r="B2" s="208" t="s">
        <v>1679</v>
      </c>
      <c r="C2" s="208" t="s">
        <v>1681</v>
      </c>
      <c r="D2" s="206" t="s">
        <v>1682</v>
      </c>
      <c r="E2" s="733"/>
      <c r="F2" s="733"/>
      <c r="G2" s="733"/>
      <c r="H2" s="733"/>
      <c r="I2" s="607" t="s">
        <v>72</v>
      </c>
      <c r="J2" s="607" t="s">
        <v>42</v>
      </c>
      <c r="K2" s="607" t="s">
        <v>73</v>
      </c>
      <c r="L2" s="607" t="s">
        <v>74</v>
      </c>
      <c r="M2" s="607" t="s">
        <v>101</v>
      </c>
      <c r="N2" s="607" t="s">
        <v>1945</v>
      </c>
      <c r="O2" s="607" t="s">
        <v>77</v>
      </c>
      <c r="P2" s="733"/>
      <c r="Q2" s="733"/>
    </row>
    <row r="3" spans="1:17" s="11" customFormat="1" ht="18.75" x14ac:dyDescent="0.2">
      <c r="A3" s="226">
        <v>2</v>
      </c>
      <c r="B3" s="227"/>
      <c r="C3" s="226"/>
      <c r="D3" s="226"/>
      <c r="E3" s="228"/>
      <c r="F3" s="226"/>
      <c r="G3" s="226"/>
      <c r="H3" s="267" t="s">
        <v>1854</v>
      </c>
      <c r="I3" s="229"/>
      <c r="J3" s="229"/>
      <c r="K3" s="226"/>
      <c r="L3" s="286">
        <f>L4+L5+L6</f>
        <v>2195200</v>
      </c>
      <c r="M3" s="229"/>
      <c r="N3" s="230"/>
      <c r="O3" s="263"/>
      <c r="P3" s="226"/>
      <c r="Q3" s="226" t="s">
        <v>1907</v>
      </c>
    </row>
    <row r="4" spans="1:17" s="11" customFormat="1" ht="18.75" x14ac:dyDescent="0.2">
      <c r="A4" s="248">
        <v>2</v>
      </c>
      <c r="B4" s="249">
        <v>1</v>
      </c>
      <c r="C4" s="248"/>
      <c r="D4" s="248"/>
      <c r="E4" s="273"/>
      <c r="F4" s="248"/>
      <c r="G4" s="248"/>
      <c r="H4" s="293" t="s">
        <v>1905</v>
      </c>
      <c r="I4" s="250"/>
      <c r="J4" s="250"/>
      <c r="K4" s="248"/>
      <c r="L4" s="251">
        <f>L32+L39+L45+L47</f>
        <v>7100</v>
      </c>
      <c r="M4" s="250">
        <v>101</v>
      </c>
      <c r="N4" s="252"/>
      <c r="O4" s="251"/>
      <c r="P4" s="248"/>
      <c r="Q4" s="248"/>
    </row>
    <row r="5" spans="1:17" s="261" customFormat="1" ht="22.5" customHeight="1" x14ac:dyDescent="0.2">
      <c r="A5" s="248">
        <v>2</v>
      </c>
      <c r="B5" s="249">
        <v>1</v>
      </c>
      <c r="C5" s="248"/>
      <c r="D5" s="248"/>
      <c r="E5" s="273"/>
      <c r="F5" s="248"/>
      <c r="G5" s="248"/>
      <c r="H5" s="293" t="s">
        <v>1905</v>
      </c>
      <c r="I5" s="250"/>
      <c r="J5" s="250"/>
      <c r="K5" s="248"/>
      <c r="L5" s="254">
        <f>L34</f>
        <v>750000</v>
      </c>
      <c r="M5" s="250">
        <v>102</v>
      </c>
      <c r="N5" s="252"/>
      <c r="O5" s="251"/>
      <c r="P5" s="248"/>
      <c r="Q5" s="248"/>
    </row>
    <row r="6" spans="1:17" s="261" customFormat="1" ht="22.5" customHeight="1" x14ac:dyDescent="0.2">
      <c r="A6" s="248">
        <v>2</v>
      </c>
      <c r="B6" s="249">
        <v>1</v>
      </c>
      <c r="C6" s="248"/>
      <c r="D6" s="248"/>
      <c r="E6" s="273"/>
      <c r="F6" s="248"/>
      <c r="G6" s="248"/>
      <c r="H6" s="293" t="s">
        <v>1905</v>
      </c>
      <c r="I6" s="250"/>
      <c r="J6" s="250"/>
      <c r="K6" s="248"/>
      <c r="L6" s="254">
        <f>L7+L15+L22</f>
        <v>1438100</v>
      </c>
      <c r="M6" s="250">
        <v>503</v>
      </c>
      <c r="N6" s="252"/>
      <c r="O6" s="251"/>
      <c r="P6" s="248"/>
      <c r="Q6" s="248"/>
    </row>
    <row r="7" spans="1:17" s="1" customFormat="1" ht="150" x14ac:dyDescent="0.2">
      <c r="A7" s="494">
        <v>2</v>
      </c>
      <c r="B7" s="494">
        <v>1</v>
      </c>
      <c r="C7" s="494">
        <v>3</v>
      </c>
      <c r="D7" s="320" t="s">
        <v>2130</v>
      </c>
      <c r="E7" s="402" t="s">
        <v>1690</v>
      </c>
      <c r="F7" s="494"/>
      <c r="G7" s="494"/>
      <c r="H7" s="320"/>
      <c r="I7" s="320"/>
      <c r="J7" s="494"/>
      <c r="K7" s="494" t="s">
        <v>1768</v>
      </c>
      <c r="L7" s="495">
        <f>SUM(L8:L14)</f>
        <v>863900</v>
      </c>
      <c r="M7" s="320">
        <v>503</v>
      </c>
      <c r="N7" s="320"/>
      <c r="O7" s="320"/>
      <c r="P7" s="494"/>
      <c r="Q7" s="494" t="s">
        <v>1761</v>
      </c>
    </row>
    <row r="8" spans="1:17" s="1" customFormat="1" ht="177.75" customHeight="1" x14ac:dyDescent="0.2">
      <c r="A8" s="665"/>
      <c r="B8" s="665"/>
      <c r="C8" s="665"/>
      <c r="D8" s="209" t="s">
        <v>2131</v>
      </c>
      <c r="E8" s="241" t="s">
        <v>1691</v>
      </c>
      <c r="F8" s="241" t="s">
        <v>1692</v>
      </c>
      <c r="G8" s="241" t="s">
        <v>1693</v>
      </c>
      <c r="H8" s="241" t="s">
        <v>1694</v>
      </c>
      <c r="I8" s="241" t="s">
        <v>1695</v>
      </c>
      <c r="J8" s="183">
        <v>4</v>
      </c>
      <c r="K8" s="241" t="s">
        <v>2367</v>
      </c>
      <c r="L8" s="194">
        <v>260000</v>
      </c>
      <c r="M8" s="183" t="s">
        <v>1696</v>
      </c>
      <c r="N8" s="241" t="s">
        <v>1311</v>
      </c>
      <c r="O8" s="194">
        <v>260000</v>
      </c>
      <c r="P8" s="241"/>
      <c r="Q8" s="241"/>
    </row>
    <row r="9" spans="1:17" s="1" customFormat="1" ht="351" customHeight="1" x14ac:dyDescent="0.2">
      <c r="A9" s="183"/>
      <c r="B9" s="183"/>
      <c r="C9" s="665"/>
      <c r="D9" s="488"/>
      <c r="E9" s="209" t="s">
        <v>2368</v>
      </c>
      <c r="F9" s="241" t="s">
        <v>1698</v>
      </c>
      <c r="G9" s="241" t="s">
        <v>2369</v>
      </c>
      <c r="H9" s="241" t="s">
        <v>1699</v>
      </c>
      <c r="I9" s="241" t="s">
        <v>1700</v>
      </c>
      <c r="J9" s="183">
        <v>130</v>
      </c>
      <c r="K9" s="301" t="s">
        <v>2370</v>
      </c>
      <c r="L9" s="210">
        <v>267200</v>
      </c>
      <c r="M9" s="183" t="s">
        <v>1696</v>
      </c>
      <c r="N9" s="241" t="s">
        <v>1311</v>
      </c>
      <c r="O9" s="211">
        <v>133600</v>
      </c>
      <c r="P9" s="241"/>
      <c r="Q9" s="241"/>
    </row>
    <row r="10" spans="1:17" s="1" customFormat="1" ht="237.75" customHeight="1" x14ac:dyDescent="0.2">
      <c r="A10" s="183"/>
      <c r="B10" s="183"/>
      <c r="C10" s="183"/>
      <c r="D10" s="241"/>
      <c r="E10" s="40" t="s">
        <v>2371</v>
      </c>
      <c r="F10" s="241" t="s">
        <v>2372</v>
      </c>
      <c r="G10" s="241" t="s">
        <v>2373</v>
      </c>
      <c r="H10" s="241" t="s">
        <v>1701</v>
      </c>
      <c r="I10" s="241" t="s">
        <v>1702</v>
      </c>
      <c r="J10" s="183">
        <v>75</v>
      </c>
      <c r="K10" s="487" t="s">
        <v>1703</v>
      </c>
      <c r="L10" s="210">
        <v>66100</v>
      </c>
      <c r="M10" s="183" t="s">
        <v>1696</v>
      </c>
      <c r="N10" s="241" t="s">
        <v>1311</v>
      </c>
      <c r="O10" s="211">
        <v>66100</v>
      </c>
      <c r="P10" s="241"/>
      <c r="Q10" s="241"/>
    </row>
    <row r="11" spans="1:17" s="1" customFormat="1" ht="136.5" customHeight="1" x14ac:dyDescent="0.2">
      <c r="A11" s="183"/>
      <c r="B11" s="183"/>
      <c r="C11" s="183"/>
      <c r="D11" s="241"/>
      <c r="E11" s="241" t="s">
        <v>1704</v>
      </c>
      <c r="F11" s="241" t="s">
        <v>1705</v>
      </c>
      <c r="G11" s="241" t="s">
        <v>1706</v>
      </c>
      <c r="H11" s="241" t="s">
        <v>1707</v>
      </c>
      <c r="I11" s="241" t="s">
        <v>1708</v>
      </c>
      <c r="J11" s="183">
        <v>60</v>
      </c>
      <c r="K11" s="301" t="s">
        <v>2374</v>
      </c>
      <c r="L11" s="210">
        <v>17400</v>
      </c>
      <c r="M11" s="183" t="s">
        <v>1696</v>
      </c>
      <c r="N11" s="241" t="s">
        <v>1311</v>
      </c>
      <c r="O11" s="211">
        <v>20300</v>
      </c>
      <c r="P11" s="241"/>
      <c r="Q11" s="241"/>
    </row>
    <row r="12" spans="1:17" s="1" customFormat="1" ht="237.75" customHeight="1" x14ac:dyDescent="0.2">
      <c r="A12" s="183"/>
      <c r="B12" s="183"/>
      <c r="C12" s="183"/>
      <c r="D12" s="241"/>
      <c r="E12" s="209" t="s">
        <v>1709</v>
      </c>
      <c r="F12" s="209" t="s">
        <v>1710</v>
      </c>
      <c r="G12" s="209" t="s">
        <v>1711</v>
      </c>
      <c r="H12" s="209" t="s">
        <v>1712</v>
      </c>
      <c r="I12" s="487" t="s">
        <v>1713</v>
      </c>
      <c r="J12" s="491">
        <v>70</v>
      </c>
      <c r="K12" s="209" t="s">
        <v>1714</v>
      </c>
      <c r="L12" s="489">
        <f>8400+7200+1800</f>
        <v>17400</v>
      </c>
      <c r="M12" s="183" t="s">
        <v>1696</v>
      </c>
      <c r="N12" s="241" t="s">
        <v>1311</v>
      </c>
      <c r="O12" s="490">
        <f>L12</f>
        <v>17400</v>
      </c>
      <c r="P12" s="241"/>
      <c r="Q12" s="241"/>
    </row>
    <row r="13" spans="1:17" s="1" customFormat="1" ht="168.75" customHeight="1" x14ac:dyDescent="0.2">
      <c r="A13" s="183"/>
      <c r="B13" s="183"/>
      <c r="C13" s="183"/>
      <c r="D13" s="241"/>
      <c r="E13" s="209" t="s">
        <v>1715</v>
      </c>
      <c r="F13" s="209" t="s">
        <v>1716</v>
      </c>
      <c r="G13" s="209" t="s">
        <v>1717</v>
      </c>
      <c r="H13" s="209" t="s">
        <v>1718</v>
      </c>
      <c r="I13" s="499" t="s">
        <v>1719</v>
      </c>
      <c r="J13" s="491">
        <v>30</v>
      </c>
      <c r="K13" s="209" t="s">
        <v>1720</v>
      </c>
      <c r="L13" s="489">
        <v>7200</v>
      </c>
      <c r="M13" s="183" t="s">
        <v>1696</v>
      </c>
      <c r="N13" s="241" t="s">
        <v>1311</v>
      </c>
      <c r="O13" s="490">
        <f>L13</f>
        <v>7200</v>
      </c>
      <c r="P13" s="241"/>
      <c r="Q13" s="241"/>
    </row>
    <row r="14" spans="1:17" s="1" customFormat="1" ht="270" x14ac:dyDescent="0.2">
      <c r="A14" s="183"/>
      <c r="B14" s="183"/>
      <c r="C14" s="665"/>
      <c r="D14" s="3" t="s">
        <v>584</v>
      </c>
      <c r="E14" s="209" t="s">
        <v>1721</v>
      </c>
      <c r="F14" s="209" t="s">
        <v>1722</v>
      </c>
      <c r="G14" s="209" t="s">
        <v>1723</v>
      </c>
      <c r="H14" s="209" t="s">
        <v>1724</v>
      </c>
      <c r="I14" s="498" t="s">
        <v>1725</v>
      </c>
      <c r="J14" s="491">
        <v>40</v>
      </c>
      <c r="K14" s="499" t="s">
        <v>1726</v>
      </c>
      <c r="L14" s="489">
        <v>228600</v>
      </c>
      <c r="M14" s="183" t="s">
        <v>1696</v>
      </c>
      <c r="N14" s="241" t="s">
        <v>1311</v>
      </c>
      <c r="O14" s="210">
        <v>228600</v>
      </c>
      <c r="P14" s="241"/>
      <c r="Q14" s="241"/>
    </row>
    <row r="15" spans="1:17" s="1" customFormat="1" ht="135" customHeight="1" x14ac:dyDescent="0.2">
      <c r="A15" s="494">
        <v>2</v>
      </c>
      <c r="B15" s="494">
        <v>1</v>
      </c>
      <c r="C15" s="494">
        <v>9</v>
      </c>
      <c r="D15" s="320" t="s">
        <v>584</v>
      </c>
      <c r="E15" s="320" t="s">
        <v>2132</v>
      </c>
      <c r="F15" s="320"/>
      <c r="G15" s="320"/>
      <c r="H15" s="320"/>
      <c r="I15" s="320"/>
      <c r="J15" s="494"/>
      <c r="K15" s="320" t="s">
        <v>1768</v>
      </c>
      <c r="L15" s="496">
        <f>SUM(L16:L21)</f>
        <v>325600</v>
      </c>
      <c r="M15" s="494">
        <v>503</v>
      </c>
      <c r="N15" s="497"/>
      <c r="O15" s="403"/>
      <c r="P15" s="320"/>
      <c r="Q15" s="166" t="s">
        <v>1761</v>
      </c>
    </row>
    <row r="16" spans="1:17" s="1" customFormat="1" ht="80.25" customHeight="1" x14ac:dyDescent="0.2">
      <c r="A16" s="183"/>
      <c r="B16" s="183"/>
      <c r="C16" s="183"/>
      <c r="D16" s="241"/>
      <c r="E16" s="241" t="s">
        <v>2133</v>
      </c>
      <c r="F16" s="241" t="s">
        <v>1727</v>
      </c>
      <c r="G16" s="241"/>
      <c r="H16" s="241" t="s">
        <v>1728</v>
      </c>
      <c r="I16" s="241" t="s">
        <v>1729</v>
      </c>
      <c r="J16" s="183">
        <v>1</v>
      </c>
      <c r="K16" s="213" t="s">
        <v>1730</v>
      </c>
      <c r="L16" s="210">
        <v>189000</v>
      </c>
      <c r="M16" s="183" t="s">
        <v>1696</v>
      </c>
      <c r="N16" s="241" t="s">
        <v>1311</v>
      </c>
      <c r="O16" s="211">
        <v>189000</v>
      </c>
      <c r="P16" s="241"/>
      <c r="Q16" s="241" t="s">
        <v>700</v>
      </c>
    </row>
    <row r="17" spans="1:17" s="1" customFormat="1" ht="153" customHeight="1" x14ac:dyDescent="0.2">
      <c r="A17" s="183"/>
      <c r="B17" s="183"/>
      <c r="C17" s="183"/>
      <c r="D17" s="241"/>
      <c r="E17" s="214" t="s">
        <v>2375</v>
      </c>
      <c r="F17" s="213" t="s">
        <v>1731</v>
      </c>
      <c r="G17" s="241"/>
      <c r="H17" s="215" t="s">
        <v>1732</v>
      </c>
      <c r="I17" s="213" t="s">
        <v>1733</v>
      </c>
      <c r="J17" s="183">
        <v>45</v>
      </c>
      <c r="K17" s="213" t="s">
        <v>1734</v>
      </c>
      <c r="L17" s="210">
        <v>21600</v>
      </c>
      <c r="M17" s="183" t="s">
        <v>1696</v>
      </c>
      <c r="N17" s="241" t="s">
        <v>1311</v>
      </c>
      <c r="O17" s="211">
        <v>21600</v>
      </c>
      <c r="P17" s="241"/>
      <c r="Q17" s="241" t="s">
        <v>700</v>
      </c>
    </row>
    <row r="18" spans="1:17" s="1" customFormat="1" ht="39" customHeight="1" x14ac:dyDescent="0.2">
      <c r="A18" s="183"/>
      <c r="B18" s="183"/>
      <c r="C18" s="183"/>
      <c r="D18" s="241"/>
      <c r="E18" s="345" t="s">
        <v>2134</v>
      </c>
      <c r="F18" s="217" t="s">
        <v>1735</v>
      </c>
      <c r="G18" s="241"/>
      <c r="H18" s="241"/>
      <c r="I18" s="217" t="s">
        <v>1736</v>
      </c>
      <c r="J18" s="183"/>
      <c r="K18" s="213" t="s">
        <v>1737</v>
      </c>
      <c r="L18" s="216">
        <v>27400</v>
      </c>
      <c r="M18" s="241" t="s">
        <v>1696</v>
      </c>
      <c r="N18" s="241" t="s">
        <v>1311</v>
      </c>
      <c r="O18" s="216">
        <v>27400</v>
      </c>
      <c r="P18" s="241"/>
      <c r="Q18" s="734" t="s">
        <v>700</v>
      </c>
    </row>
    <row r="19" spans="1:17" s="1" customFormat="1" ht="25.5" customHeight="1" x14ac:dyDescent="0.2">
      <c r="A19" s="183"/>
      <c r="B19" s="183"/>
      <c r="C19" s="183"/>
      <c r="D19" s="241"/>
      <c r="E19" s="345"/>
      <c r="F19" s="217"/>
      <c r="G19" s="241"/>
      <c r="H19" s="241"/>
      <c r="I19" s="217"/>
      <c r="J19" s="183"/>
      <c r="K19" s="213" t="s">
        <v>1738</v>
      </c>
      <c r="L19" s="216">
        <v>25000</v>
      </c>
      <c r="M19" s="241"/>
      <c r="N19" s="241"/>
      <c r="O19" s="216">
        <v>25000</v>
      </c>
      <c r="P19" s="241"/>
      <c r="Q19" s="734"/>
    </row>
    <row r="20" spans="1:17" s="1" customFormat="1" ht="37.5" customHeight="1" x14ac:dyDescent="0.2">
      <c r="A20" s="183"/>
      <c r="B20" s="183"/>
      <c r="C20" s="183"/>
      <c r="D20" s="241"/>
      <c r="E20" s="345"/>
      <c r="F20" s="217"/>
      <c r="G20" s="241"/>
      <c r="H20" s="241"/>
      <c r="I20" s="217"/>
      <c r="J20" s="183"/>
      <c r="K20" s="213" t="s">
        <v>1739</v>
      </c>
      <c r="L20" s="216">
        <v>25000</v>
      </c>
      <c r="M20" s="241"/>
      <c r="N20" s="241"/>
      <c r="O20" s="216">
        <v>25000</v>
      </c>
      <c r="P20" s="241"/>
      <c r="Q20" s="734"/>
    </row>
    <row r="21" spans="1:17" s="1" customFormat="1" ht="287.25" customHeight="1" x14ac:dyDescent="0.2">
      <c r="A21" s="183"/>
      <c r="B21" s="183"/>
      <c r="C21" s="183"/>
      <c r="D21" s="183"/>
      <c r="E21" s="241" t="s">
        <v>1740</v>
      </c>
      <c r="F21" s="453" t="s">
        <v>1741</v>
      </c>
      <c r="G21" s="453" t="s">
        <v>1742</v>
      </c>
      <c r="H21" s="241" t="s">
        <v>1743</v>
      </c>
      <c r="I21" s="241" t="s">
        <v>1744</v>
      </c>
      <c r="J21" s="183" t="s">
        <v>1745</v>
      </c>
      <c r="K21" s="301" t="s">
        <v>1746</v>
      </c>
      <c r="L21" s="210">
        <v>37600</v>
      </c>
      <c r="M21" s="241" t="s">
        <v>1696</v>
      </c>
      <c r="N21" s="241" t="s">
        <v>1311</v>
      </c>
      <c r="O21" s="211">
        <v>37600</v>
      </c>
      <c r="P21" s="241"/>
      <c r="Q21" s="241" t="s">
        <v>700</v>
      </c>
    </row>
    <row r="22" spans="1:17" s="1" customFormat="1" ht="81" customHeight="1" x14ac:dyDescent="0.2">
      <c r="A22" s="324">
        <v>2</v>
      </c>
      <c r="B22" s="324">
        <v>1</v>
      </c>
      <c r="C22" s="324">
        <v>9</v>
      </c>
      <c r="D22" s="320" t="s">
        <v>584</v>
      </c>
      <c r="E22" s="326" t="s">
        <v>1747</v>
      </c>
      <c r="F22" s="326"/>
      <c r="G22" s="324"/>
      <c r="H22" s="324"/>
      <c r="I22" s="381"/>
      <c r="J22" s="324"/>
      <c r="K22" s="326" t="s">
        <v>1768</v>
      </c>
      <c r="L22" s="382">
        <f>SUM(L23:L25)</f>
        <v>248600</v>
      </c>
      <c r="M22" s="324">
        <v>503</v>
      </c>
      <c r="N22" s="324"/>
      <c r="O22" s="382"/>
      <c r="P22" s="324"/>
      <c r="Q22" s="323" t="s">
        <v>1761</v>
      </c>
    </row>
    <row r="23" spans="1:17" s="1" customFormat="1" ht="139.5" customHeight="1" x14ac:dyDescent="0.2">
      <c r="A23" s="183"/>
      <c r="B23" s="183"/>
      <c r="C23" s="183"/>
      <c r="D23" s="241"/>
      <c r="E23" s="213" t="s">
        <v>1748</v>
      </c>
      <c r="F23" s="213" t="s">
        <v>1749</v>
      </c>
      <c r="G23" s="213"/>
      <c r="H23" s="217" t="s">
        <v>1750</v>
      </c>
      <c r="I23" s="213" t="s">
        <v>1751</v>
      </c>
      <c r="J23" s="492" t="s">
        <v>1752</v>
      </c>
      <c r="K23" s="213" t="s">
        <v>1753</v>
      </c>
      <c r="L23" s="210">
        <v>10000</v>
      </c>
      <c r="M23" s="241" t="s">
        <v>1696</v>
      </c>
      <c r="N23" s="241" t="s">
        <v>1697</v>
      </c>
      <c r="O23" s="211">
        <v>10000</v>
      </c>
      <c r="P23" s="241"/>
      <c r="Q23" s="241"/>
    </row>
    <row r="24" spans="1:17" s="1" customFormat="1" ht="87.75" customHeight="1" x14ac:dyDescent="0.2">
      <c r="A24" s="183"/>
      <c r="B24" s="183"/>
      <c r="C24" s="183"/>
      <c r="D24" s="241"/>
      <c r="E24" s="213" t="s">
        <v>1754</v>
      </c>
      <c r="F24" s="213" t="s">
        <v>1749</v>
      </c>
      <c r="G24" s="213"/>
      <c r="H24" s="213" t="s">
        <v>1755</v>
      </c>
      <c r="I24" s="213" t="s">
        <v>202</v>
      </c>
      <c r="J24" s="492" t="s">
        <v>1752</v>
      </c>
      <c r="K24" s="213" t="s">
        <v>2376</v>
      </c>
      <c r="L24" s="210">
        <v>10000</v>
      </c>
      <c r="M24" s="241" t="s">
        <v>1696</v>
      </c>
      <c r="N24" s="241" t="s">
        <v>1697</v>
      </c>
      <c r="O24" s="211">
        <v>10000</v>
      </c>
      <c r="P24" s="241"/>
      <c r="Q24" s="241"/>
    </row>
    <row r="25" spans="1:17" s="1" customFormat="1" ht="309" customHeight="1" x14ac:dyDescent="0.2">
      <c r="A25" s="183"/>
      <c r="B25" s="183"/>
      <c r="C25" s="183"/>
      <c r="D25" s="241"/>
      <c r="E25" s="213" t="s">
        <v>1756</v>
      </c>
      <c r="F25" s="213" t="s">
        <v>1757</v>
      </c>
      <c r="G25" s="213"/>
      <c r="H25" s="213" t="s">
        <v>1758</v>
      </c>
      <c r="I25" s="213" t="s">
        <v>1759</v>
      </c>
      <c r="J25" s="492" t="s">
        <v>1538</v>
      </c>
      <c r="K25" s="241" t="s">
        <v>1726</v>
      </c>
      <c r="L25" s="210">
        <v>228600</v>
      </c>
      <c r="M25" s="183" t="s">
        <v>1696</v>
      </c>
      <c r="N25" s="241" t="s">
        <v>1697</v>
      </c>
      <c r="O25" s="210">
        <v>228600</v>
      </c>
      <c r="P25" s="241"/>
      <c r="Q25" s="241"/>
    </row>
    <row r="26" spans="1:17" s="258" customFormat="1" ht="56.25" x14ac:dyDescent="0.25">
      <c r="A26" s="324">
        <v>2</v>
      </c>
      <c r="B26" s="324">
        <v>1</v>
      </c>
      <c r="C26" s="324">
        <v>4</v>
      </c>
      <c r="D26" s="166" t="s">
        <v>606</v>
      </c>
      <c r="E26" s="166" t="s">
        <v>681</v>
      </c>
      <c r="F26" s="166" t="s">
        <v>682</v>
      </c>
      <c r="G26" s="347" t="s">
        <v>683</v>
      </c>
      <c r="H26" s="323"/>
      <c r="I26" s="323"/>
      <c r="J26" s="324"/>
      <c r="K26" s="166" t="s">
        <v>1768</v>
      </c>
      <c r="L26" s="400">
        <v>0</v>
      </c>
      <c r="M26" s="166"/>
      <c r="N26" s="166"/>
      <c r="O26" s="400"/>
      <c r="P26" s="166" t="s">
        <v>699</v>
      </c>
      <c r="Q26" s="166" t="s">
        <v>2191</v>
      </c>
    </row>
    <row r="27" spans="1:17" s="258" customFormat="1" ht="56.25" x14ac:dyDescent="0.3">
      <c r="A27" s="23"/>
      <c r="B27" s="23"/>
      <c r="C27" s="23"/>
      <c r="D27" s="3"/>
      <c r="E27" s="3"/>
      <c r="F27" s="3"/>
      <c r="G27" s="201"/>
      <c r="H27" s="49" t="s">
        <v>684</v>
      </c>
      <c r="I27" s="49" t="s">
        <v>685</v>
      </c>
      <c r="J27" s="23">
        <v>17</v>
      </c>
      <c r="K27" s="3"/>
      <c r="L27" s="117"/>
      <c r="M27" s="3"/>
      <c r="N27" s="3"/>
      <c r="O27" s="117"/>
      <c r="P27" s="202"/>
      <c r="Q27" s="3"/>
    </row>
    <row r="28" spans="1:17" s="258" customFormat="1" ht="225" x14ac:dyDescent="0.25">
      <c r="A28" s="23"/>
      <c r="B28" s="23"/>
      <c r="C28" s="23"/>
      <c r="D28" s="3"/>
      <c r="E28" s="3"/>
      <c r="F28" s="3" t="s">
        <v>686</v>
      </c>
      <c r="G28" s="118" t="s">
        <v>687</v>
      </c>
      <c r="H28" s="288" t="s">
        <v>688</v>
      </c>
      <c r="I28" s="3" t="s">
        <v>689</v>
      </c>
      <c r="J28" s="660">
        <v>176852</v>
      </c>
      <c r="K28" s="3"/>
      <c r="L28" s="117"/>
      <c r="M28" s="3"/>
      <c r="N28" s="3"/>
      <c r="O28" s="117"/>
      <c r="P28" s="3"/>
      <c r="Q28" s="3"/>
    </row>
    <row r="29" spans="1:17" s="258" customFormat="1" ht="75" x14ac:dyDescent="0.25">
      <c r="A29" s="23"/>
      <c r="B29" s="23"/>
      <c r="C29" s="23"/>
      <c r="D29" s="3"/>
      <c r="E29" s="3"/>
      <c r="F29" s="3" t="s">
        <v>690</v>
      </c>
      <c r="G29" s="3" t="s">
        <v>691</v>
      </c>
      <c r="H29" s="3" t="s">
        <v>692</v>
      </c>
      <c r="I29" s="3" t="s">
        <v>689</v>
      </c>
      <c r="J29" s="660">
        <v>176852</v>
      </c>
      <c r="K29" s="3"/>
      <c r="L29" s="117"/>
      <c r="M29" s="3"/>
      <c r="N29" s="3"/>
      <c r="O29" s="117"/>
      <c r="P29" s="3"/>
      <c r="Q29" s="3"/>
    </row>
    <row r="30" spans="1:17" s="258" customFormat="1" ht="206.25" x14ac:dyDescent="0.25">
      <c r="A30" s="23"/>
      <c r="B30" s="23"/>
      <c r="C30" s="23"/>
      <c r="D30" s="3"/>
      <c r="E30" s="3"/>
      <c r="F30" s="3" t="s">
        <v>693</v>
      </c>
      <c r="G30" s="3" t="s">
        <v>694</v>
      </c>
      <c r="H30" s="3" t="s">
        <v>695</v>
      </c>
      <c r="I30" s="3" t="s">
        <v>696</v>
      </c>
      <c r="J30" s="23" t="s">
        <v>697</v>
      </c>
      <c r="K30" s="3"/>
      <c r="L30" s="117"/>
      <c r="M30" s="3"/>
      <c r="N30" s="3"/>
      <c r="O30" s="117"/>
      <c r="P30" s="3"/>
      <c r="Q30" s="3"/>
    </row>
    <row r="31" spans="1:17" s="258" customFormat="1" ht="18.75" x14ac:dyDescent="0.25">
      <c r="A31" s="23"/>
      <c r="B31" s="23"/>
      <c r="C31" s="23"/>
      <c r="D31" s="3"/>
      <c r="E31" s="3"/>
      <c r="F31" s="3"/>
      <c r="G31" s="3"/>
      <c r="H31" s="3" t="s">
        <v>698</v>
      </c>
      <c r="I31" s="3" t="s">
        <v>46</v>
      </c>
      <c r="J31" s="23">
        <v>6</v>
      </c>
      <c r="K31" s="3"/>
      <c r="L31" s="117"/>
      <c r="M31" s="3"/>
      <c r="N31" s="3"/>
      <c r="O31" s="117"/>
      <c r="P31" s="3"/>
      <c r="Q31" s="3"/>
    </row>
    <row r="32" spans="1:17" s="196" customFormat="1" ht="112.5" x14ac:dyDescent="0.2">
      <c r="A32" s="324">
        <v>2</v>
      </c>
      <c r="B32" s="324">
        <v>1</v>
      </c>
      <c r="C32" s="324">
        <v>5</v>
      </c>
      <c r="D32" s="166" t="s">
        <v>186</v>
      </c>
      <c r="E32" s="166" t="s">
        <v>724</v>
      </c>
      <c r="F32" s="166" t="s">
        <v>725</v>
      </c>
      <c r="G32" s="166" t="s">
        <v>723</v>
      </c>
      <c r="H32" s="411"/>
      <c r="I32" s="166"/>
      <c r="J32" s="324"/>
      <c r="K32" s="166" t="s">
        <v>1768</v>
      </c>
      <c r="L32" s="511">
        <v>1000</v>
      </c>
      <c r="M32" s="166">
        <v>101</v>
      </c>
      <c r="N32" s="166"/>
      <c r="O32" s="400"/>
      <c r="P32" s="166" t="s">
        <v>718</v>
      </c>
      <c r="Q32" s="166" t="s">
        <v>2191</v>
      </c>
    </row>
    <row r="33" spans="1:17" s="196" customFormat="1" ht="220.5" x14ac:dyDescent="0.2">
      <c r="A33" s="23"/>
      <c r="B33" s="23"/>
      <c r="C33" s="23"/>
      <c r="D33" s="3"/>
      <c r="E33" s="3"/>
      <c r="F33" s="3"/>
      <c r="G33" s="3"/>
      <c r="H33" s="500" t="s">
        <v>1908</v>
      </c>
      <c r="I33" s="3" t="s">
        <v>726</v>
      </c>
      <c r="J33" s="23">
        <v>40</v>
      </c>
      <c r="K33" s="3" t="s">
        <v>727</v>
      </c>
      <c r="L33" s="287">
        <v>1000</v>
      </c>
      <c r="M33" s="3">
        <v>101</v>
      </c>
      <c r="N33" s="3" t="s">
        <v>728</v>
      </c>
      <c r="O33" s="117" t="s">
        <v>729</v>
      </c>
      <c r="P33" s="3"/>
      <c r="Q33" s="3"/>
    </row>
    <row r="34" spans="1:17" s="258" customFormat="1" ht="187.5" x14ac:dyDescent="0.25">
      <c r="A34" s="324">
        <v>2</v>
      </c>
      <c r="B34" s="324">
        <v>1</v>
      </c>
      <c r="C34" s="324">
        <v>7</v>
      </c>
      <c r="D34" s="166" t="s">
        <v>585</v>
      </c>
      <c r="E34" s="166" t="s">
        <v>701</v>
      </c>
      <c r="F34" s="166" t="s">
        <v>702</v>
      </c>
      <c r="G34" s="166" t="s">
        <v>703</v>
      </c>
      <c r="H34" s="166"/>
      <c r="I34" s="166"/>
      <c r="J34" s="324"/>
      <c r="K34" s="166" t="s">
        <v>1768</v>
      </c>
      <c r="L34" s="511">
        <f>SUM(L35:L38)</f>
        <v>750000</v>
      </c>
      <c r="M34" s="166">
        <v>102</v>
      </c>
      <c r="N34" s="166" t="s">
        <v>705</v>
      </c>
      <c r="O34" s="407"/>
      <c r="P34" s="166" t="s">
        <v>713</v>
      </c>
      <c r="Q34" s="166" t="s">
        <v>2191</v>
      </c>
    </row>
    <row r="35" spans="1:17" s="258" customFormat="1" ht="37.5" x14ac:dyDescent="0.25">
      <c r="A35" s="23"/>
      <c r="B35" s="23"/>
      <c r="C35" s="23"/>
      <c r="D35" s="3"/>
      <c r="E35" s="3"/>
      <c r="F35" s="3"/>
      <c r="G35" s="3"/>
      <c r="H35" s="3" t="s">
        <v>704</v>
      </c>
      <c r="I35" s="3" t="s">
        <v>46</v>
      </c>
      <c r="J35" s="23">
        <v>6</v>
      </c>
      <c r="K35" s="3"/>
      <c r="L35" s="287">
        <v>250000</v>
      </c>
      <c r="M35" s="3">
        <v>102</v>
      </c>
      <c r="N35" s="3" t="s">
        <v>705</v>
      </c>
      <c r="O35" s="287">
        <v>250000</v>
      </c>
      <c r="P35" s="3"/>
      <c r="Q35" s="3"/>
    </row>
    <row r="36" spans="1:17" s="258" customFormat="1" ht="243.75" x14ac:dyDescent="0.25">
      <c r="A36" s="23"/>
      <c r="B36" s="23"/>
      <c r="C36" s="23"/>
      <c r="D36" s="3" t="s">
        <v>586</v>
      </c>
      <c r="E36" s="3"/>
      <c r="F36" s="3" t="s">
        <v>706</v>
      </c>
      <c r="G36" s="3" t="s">
        <v>707</v>
      </c>
      <c r="H36" s="3" t="s">
        <v>708</v>
      </c>
      <c r="I36" s="3" t="s">
        <v>46</v>
      </c>
      <c r="J36" s="23">
        <v>6</v>
      </c>
      <c r="K36" s="3"/>
      <c r="L36" s="287">
        <v>250000</v>
      </c>
      <c r="M36" s="3">
        <v>102</v>
      </c>
      <c r="N36" s="3" t="s">
        <v>705</v>
      </c>
      <c r="O36" s="287">
        <v>250000</v>
      </c>
      <c r="P36" s="3"/>
      <c r="Q36" s="3"/>
    </row>
    <row r="37" spans="1:17" s="258" customFormat="1" ht="150" x14ac:dyDescent="0.25">
      <c r="A37" s="23"/>
      <c r="B37" s="23"/>
      <c r="C37" s="23"/>
      <c r="D37" s="3" t="s">
        <v>587</v>
      </c>
      <c r="E37" s="3"/>
      <c r="F37" s="3" t="s">
        <v>709</v>
      </c>
      <c r="G37" s="3" t="s">
        <v>710</v>
      </c>
      <c r="H37" s="3" t="s">
        <v>711</v>
      </c>
      <c r="I37" s="3" t="s">
        <v>46</v>
      </c>
      <c r="J37" s="23">
        <v>6</v>
      </c>
      <c r="K37" s="3"/>
      <c r="L37" s="287">
        <v>250000</v>
      </c>
      <c r="M37" s="3">
        <v>102</v>
      </c>
      <c r="N37" s="3" t="s">
        <v>705</v>
      </c>
      <c r="O37" s="287">
        <v>250000</v>
      </c>
      <c r="P37" s="3"/>
      <c r="Q37" s="3"/>
    </row>
    <row r="38" spans="1:17" s="258" customFormat="1" ht="18.75" x14ac:dyDescent="0.3">
      <c r="A38" s="23"/>
      <c r="B38" s="23"/>
      <c r="C38" s="23"/>
      <c r="D38" s="3"/>
      <c r="E38" s="3"/>
      <c r="F38" s="3"/>
      <c r="G38" s="202"/>
      <c r="H38" s="3" t="s">
        <v>712</v>
      </c>
      <c r="I38" s="3"/>
      <c r="J38" s="23"/>
      <c r="K38" s="3"/>
      <c r="L38" s="117"/>
      <c r="M38" s="3"/>
      <c r="N38" s="3"/>
      <c r="O38" s="117"/>
      <c r="P38" s="3"/>
      <c r="Q38" s="3"/>
    </row>
    <row r="39" spans="1:17" s="196" customFormat="1" ht="150" x14ac:dyDescent="0.2">
      <c r="A39" s="324">
        <v>2</v>
      </c>
      <c r="B39" s="324">
        <v>1</v>
      </c>
      <c r="C39" s="324">
        <v>8</v>
      </c>
      <c r="D39" s="166" t="s">
        <v>588</v>
      </c>
      <c r="E39" s="323" t="s">
        <v>1504</v>
      </c>
      <c r="F39" s="323" t="s">
        <v>1505</v>
      </c>
      <c r="G39" s="323" t="s">
        <v>1506</v>
      </c>
      <c r="H39" s="323"/>
      <c r="I39" s="323"/>
      <c r="J39" s="324"/>
      <c r="K39" s="323" t="s">
        <v>1768</v>
      </c>
      <c r="L39" s="662">
        <f>SUM(L40:L44)</f>
        <v>2000</v>
      </c>
      <c r="M39" s="340">
        <v>101</v>
      </c>
      <c r="N39" s="323"/>
      <c r="O39" s="340"/>
      <c r="P39" s="323" t="s">
        <v>1512</v>
      </c>
      <c r="Q39" s="323" t="s">
        <v>1512</v>
      </c>
    </row>
    <row r="40" spans="1:17" s="196" customFormat="1" ht="357.75" customHeight="1" x14ac:dyDescent="0.2">
      <c r="A40" s="23"/>
      <c r="B40" s="23"/>
      <c r="C40" s="23"/>
      <c r="D40" s="3"/>
      <c r="E40" s="49"/>
      <c r="F40" s="49"/>
      <c r="G40" s="49"/>
      <c r="H40" s="49" t="s">
        <v>1507</v>
      </c>
      <c r="I40" s="49" t="s">
        <v>1508</v>
      </c>
      <c r="J40" s="23" t="s">
        <v>1509</v>
      </c>
      <c r="K40" s="49" t="s">
        <v>1510</v>
      </c>
      <c r="L40" s="663">
        <v>2000</v>
      </c>
      <c r="M40" s="264">
        <v>101</v>
      </c>
      <c r="N40" s="49" t="s">
        <v>1511</v>
      </c>
      <c r="O40" s="663">
        <v>2000</v>
      </c>
      <c r="P40" s="49"/>
      <c r="Q40" s="49"/>
    </row>
    <row r="41" spans="1:17" s="196" customFormat="1" ht="75" x14ac:dyDescent="0.2">
      <c r="A41" s="23"/>
      <c r="B41" s="23"/>
      <c r="C41" s="23"/>
      <c r="D41" s="49"/>
      <c r="E41" s="49"/>
      <c r="F41" s="49"/>
      <c r="G41" s="49"/>
      <c r="H41" s="3" t="s">
        <v>1513</v>
      </c>
      <c r="I41" s="3"/>
      <c r="J41" s="23"/>
      <c r="K41" s="49"/>
      <c r="L41" s="264"/>
      <c r="M41" s="49"/>
      <c r="N41" s="49"/>
      <c r="O41" s="264"/>
      <c r="P41" s="49"/>
      <c r="Q41" s="49"/>
    </row>
    <row r="42" spans="1:17" s="196" customFormat="1" ht="75" x14ac:dyDescent="0.2">
      <c r="A42" s="23"/>
      <c r="B42" s="23"/>
      <c r="C42" s="23"/>
      <c r="D42" s="49"/>
      <c r="E42" s="49"/>
      <c r="F42" s="49"/>
      <c r="G42" s="49"/>
      <c r="H42" s="49" t="s">
        <v>1514</v>
      </c>
      <c r="I42" s="49"/>
      <c r="J42" s="23"/>
      <c r="K42" s="49"/>
      <c r="L42" s="264"/>
      <c r="M42" s="49"/>
      <c r="N42" s="49"/>
      <c r="O42" s="264"/>
      <c r="P42" s="49"/>
      <c r="Q42" s="49"/>
    </row>
    <row r="43" spans="1:17" s="196" customFormat="1" ht="37.5" x14ac:dyDescent="0.2">
      <c r="A43" s="23"/>
      <c r="B43" s="23"/>
      <c r="C43" s="23"/>
      <c r="D43" s="49"/>
      <c r="E43" s="49"/>
      <c r="F43" s="49" t="s">
        <v>87</v>
      </c>
      <c r="G43" s="49"/>
      <c r="H43" s="3" t="s">
        <v>1515</v>
      </c>
      <c r="I43" s="3"/>
      <c r="J43" s="23"/>
      <c r="K43" s="49"/>
      <c r="L43" s="264"/>
      <c r="M43" s="49"/>
      <c r="N43" s="49"/>
      <c r="O43" s="264"/>
      <c r="P43" s="49"/>
      <c r="Q43" s="49"/>
    </row>
    <row r="44" spans="1:17" s="196" customFormat="1" ht="205.5" customHeight="1" x14ac:dyDescent="0.2">
      <c r="A44" s="23"/>
      <c r="B44" s="23"/>
      <c r="C44" s="23"/>
      <c r="D44" s="49"/>
      <c r="E44" s="49"/>
      <c r="F44" s="49"/>
      <c r="G44" s="49" t="s">
        <v>1516</v>
      </c>
      <c r="H44" s="49"/>
      <c r="I44" s="49" t="s">
        <v>1517</v>
      </c>
      <c r="J44" s="23" t="s">
        <v>1509</v>
      </c>
      <c r="K44" s="49"/>
      <c r="L44" s="264"/>
      <c r="M44" s="49"/>
      <c r="N44" s="49"/>
      <c r="O44" s="264"/>
      <c r="P44" s="49"/>
      <c r="Q44" s="49"/>
    </row>
    <row r="45" spans="1:17" s="196" customFormat="1" ht="225" x14ac:dyDescent="0.2">
      <c r="A45" s="331">
        <v>2</v>
      </c>
      <c r="B45" s="324">
        <v>1</v>
      </c>
      <c r="C45" s="331">
        <v>12</v>
      </c>
      <c r="D45" s="166" t="s">
        <v>364</v>
      </c>
      <c r="E45" s="166" t="s">
        <v>1246</v>
      </c>
      <c r="F45" s="166" t="s">
        <v>1247</v>
      </c>
      <c r="G45" s="328" t="s">
        <v>1248</v>
      </c>
      <c r="H45" s="166"/>
      <c r="I45" s="166"/>
      <c r="J45" s="324"/>
      <c r="K45" s="332" t="s">
        <v>1768</v>
      </c>
      <c r="L45" s="664">
        <v>2000</v>
      </c>
      <c r="M45" s="324">
        <v>101</v>
      </c>
      <c r="N45" s="324"/>
      <c r="O45" s="410"/>
      <c r="P45" s="166" t="s">
        <v>1019</v>
      </c>
      <c r="Q45" s="324" t="s">
        <v>173</v>
      </c>
    </row>
    <row r="46" spans="1:17" s="196" customFormat="1" ht="105.75" customHeight="1" x14ac:dyDescent="0.2">
      <c r="A46" s="34"/>
      <c r="B46" s="23"/>
      <c r="C46" s="34"/>
      <c r="D46" s="3"/>
      <c r="E46" s="3"/>
      <c r="F46" s="3"/>
      <c r="G46" s="291"/>
      <c r="H46" s="3" t="s">
        <v>1249</v>
      </c>
      <c r="I46" s="3" t="s">
        <v>1250</v>
      </c>
      <c r="J46" s="23" t="s">
        <v>1251</v>
      </c>
      <c r="K46" s="292" t="s">
        <v>1906</v>
      </c>
      <c r="L46" s="660">
        <v>2000</v>
      </c>
      <c r="M46" s="23">
        <v>101</v>
      </c>
      <c r="N46" s="23" t="s">
        <v>1252</v>
      </c>
      <c r="O46" s="660">
        <v>2000</v>
      </c>
      <c r="P46" s="3"/>
      <c r="Q46" s="23"/>
    </row>
    <row r="47" spans="1:17" s="196" customFormat="1" ht="262.5" x14ac:dyDescent="0.2">
      <c r="A47" s="331">
        <v>2</v>
      </c>
      <c r="B47" s="331">
        <v>1</v>
      </c>
      <c r="C47" s="331">
        <v>13</v>
      </c>
      <c r="D47" s="324" t="s">
        <v>366</v>
      </c>
      <c r="E47" s="166" t="s">
        <v>1253</v>
      </c>
      <c r="F47" s="166" t="s">
        <v>1992</v>
      </c>
      <c r="G47" s="328" t="s">
        <v>1254</v>
      </c>
      <c r="H47" s="166"/>
      <c r="I47" s="166"/>
      <c r="J47" s="324"/>
      <c r="K47" s="332" t="s">
        <v>1768</v>
      </c>
      <c r="L47" s="664">
        <v>2100</v>
      </c>
      <c r="M47" s="324">
        <v>101</v>
      </c>
      <c r="N47" s="324"/>
      <c r="O47" s="410"/>
      <c r="P47" s="166" t="s">
        <v>1257</v>
      </c>
      <c r="Q47" s="324" t="s">
        <v>173</v>
      </c>
    </row>
    <row r="48" spans="1:17" s="258" customFormat="1" ht="150" x14ac:dyDescent="0.3">
      <c r="A48" s="616"/>
      <c r="B48" s="616"/>
      <c r="C48" s="616"/>
      <c r="D48" s="344"/>
      <c r="E48" s="344"/>
      <c r="F48" s="412" t="s">
        <v>1991</v>
      </c>
      <c r="G48" s="344"/>
      <c r="H48" s="3" t="s">
        <v>1255</v>
      </c>
      <c r="I48" s="3" t="s">
        <v>1250</v>
      </c>
      <c r="J48" s="23" t="s">
        <v>1256</v>
      </c>
      <c r="K48" s="292" t="s">
        <v>2377</v>
      </c>
      <c r="L48" s="660">
        <v>2100</v>
      </c>
      <c r="M48" s="23">
        <v>101</v>
      </c>
      <c r="N48" s="23" t="s">
        <v>1252</v>
      </c>
      <c r="O48" s="660">
        <v>2100</v>
      </c>
      <c r="P48" s="344"/>
      <c r="Q48" s="344"/>
    </row>
    <row r="49" spans="1:17" s="258" customFormat="1" ht="18.75" x14ac:dyDescent="0.3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47"/>
      <c r="M49" s="200"/>
      <c r="N49" s="200"/>
      <c r="O49" s="247"/>
      <c r="P49" s="200"/>
      <c r="Q49" s="200"/>
    </row>
    <row r="50" spans="1:17" s="258" customFormat="1" ht="18.75" x14ac:dyDescent="0.3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47"/>
      <c r="M50" s="200"/>
      <c r="N50" s="200"/>
      <c r="O50" s="247"/>
      <c r="P50" s="200"/>
      <c r="Q50" s="200"/>
    </row>
    <row r="51" spans="1:17" s="258" customFormat="1" ht="18.75" x14ac:dyDescent="0.3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47"/>
      <c r="M51" s="200"/>
      <c r="N51" s="200"/>
      <c r="O51" s="247"/>
      <c r="P51" s="200"/>
      <c r="Q51" s="200"/>
    </row>
    <row r="52" spans="1:17" s="258" customFormat="1" ht="18.75" x14ac:dyDescent="0.3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47"/>
      <c r="M52" s="200"/>
      <c r="N52" s="200"/>
      <c r="O52" s="247"/>
      <c r="P52" s="200"/>
      <c r="Q52" s="200"/>
    </row>
    <row r="53" spans="1:17" s="258" customFormat="1" ht="18.75" x14ac:dyDescent="0.3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47"/>
      <c r="M53" s="200"/>
      <c r="N53" s="200"/>
      <c r="O53" s="247"/>
      <c r="P53" s="200"/>
      <c r="Q53" s="200"/>
    </row>
    <row r="54" spans="1:17" ht="15" x14ac:dyDescent="0.25">
      <c r="A54" s="25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65"/>
      <c r="M54" s="257"/>
      <c r="N54" s="257"/>
      <c r="O54" s="265"/>
      <c r="P54" s="257"/>
      <c r="Q54" s="257"/>
    </row>
    <row r="55" spans="1:17" ht="15" x14ac:dyDescent="0.25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65"/>
      <c r="M55" s="257"/>
      <c r="N55" s="257"/>
      <c r="O55" s="265"/>
      <c r="P55" s="257"/>
      <c r="Q55" s="257"/>
    </row>
    <row r="56" spans="1:17" ht="15" x14ac:dyDescent="0.2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65"/>
      <c r="M56" s="257"/>
      <c r="N56" s="257"/>
      <c r="O56" s="265"/>
      <c r="P56" s="257"/>
      <c r="Q56" s="257"/>
    </row>
    <row r="57" spans="1:17" ht="15" x14ac:dyDescent="0.2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65"/>
      <c r="M57" s="257"/>
      <c r="N57" s="257"/>
      <c r="O57" s="265"/>
      <c r="P57" s="257"/>
      <c r="Q57" s="257"/>
    </row>
    <row r="58" spans="1:17" ht="15" x14ac:dyDescent="0.25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65"/>
      <c r="M58" s="257"/>
      <c r="N58" s="257"/>
      <c r="O58" s="265"/>
      <c r="P58" s="257"/>
      <c r="Q58" s="257"/>
    </row>
    <row r="59" spans="1:17" ht="15" x14ac:dyDescent="0.2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65"/>
      <c r="M59" s="257"/>
      <c r="N59" s="257"/>
      <c r="O59" s="265"/>
      <c r="P59" s="257"/>
      <c r="Q59" s="257"/>
    </row>
    <row r="60" spans="1:17" ht="15" x14ac:dyDescent="0.25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65"/>
      <c r="M60" s="257"/>
      <c r="N60" s="257"/>
      <c r="O60" s="265"/>
      <c r="P60" s="257"/>
      <c r="Q60" s="257"/>
    </row>
    <row r="61" spans="1:17" ht="15" x14ac:dyDescent="0.25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65"/>
      <c r="M61" s="257"/>
      <c r="N61" s="257"/>
      <c r="O61" s="265"/>
      <c r="P61" s="257"/>
      <c r="Q61" s="257"/>
    </row>
    <row r="62" spans="1:17" ht="15" x14ac:dyDescent="0.25">
      <c r="A62" s="257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65"/>
      <c r="M62" s="257"/>
      <c r="N62" s="257"/>
      <c r="O62" s="265"/>
      <c r="P62" s="257"/>
      <c r="Q62" s="257"/>
    </row>
    <row r="63" spans="1:17" ht="15" x14ac:dyDescent="0.25">
      <c r="A63" s="257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65"/>
      <c r="M63" s="257"/>
      <c r="N63" s="257"/>
      <c r="O63" s="265"/>
      <c r="P63" s="257"/>
      <c r="Q63" s="257"/>
    </row>
    <row r="64" spans="1:17" ht="15" x14ac:dyDescent="0.25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65"/>
      <c r="M64" s="257"/>
      <c r="N64" s="257"/>
      <c r="O64" s="265"/>
      <c r="P64" s="257"/>
      <c r="Q64" s="257"/>
    </row>
    <row r="65" spans="1:17" ht="15" x14ac:dyDescent="0.25">
      <c r="A65" s="257"/>
      <c r="B65" s="257"/>
      <c r="C65" s="257"/>
      <c r="D65" s="257"/>
      <c r="E65" s="257"/>
      <c r="F65" s="257"/>
      <c r="G65" s="257"/>
      <c r="H65" s="257"/>
      <c r="I65" s="257"/>
      <c r="J65" s="257"/>
      <c r="K65" s="257"/>
      <c r="L65" s="265"/>
      <c r="M65" s="257"/>
      <c r="N65" s="257"/>
      <c r="O65" s="265"/>
      <c r="P65" s="257"/>
      <c r="Q65" s="257"/>
    </row>
    <row r="66" spans="1:17" ht="15" x14ac:dyDescent="0.25">
      <c r="A66" s="257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65"/>
      <c r="M66" s="257"/>
      <c r="N66" s="257"/>
      <c r="O66" s="265"/>
      <c r="P66" s="257"/>
      <c r="Q66" s="257"/>
    </row>
    <row r="67" spans="1:17" ht="15" x14ac:dyDescent="0.25">
      <c r="A67" s="257"/>
      <c r="B67" s="257"/>
      <c r="C67" s="257"/>
      <c r="D67" s="257"/>
      <c r="E67" s="257"/>
      <c r="F67" s="257"/>
      <c r="G67" s="257"/>
      <c r="H67" s="257"/>
      <c r="I67" s="257"/>
      <c r="J67" s="257"/>
      <c r="K67" s="257"/>
      <c r="L67" s="265"/>
      <c r="M67" s="257"/>
      <c r="N67" s="257"/>
      <c r="O67" s="265"/>
      <c r="P67" s="257"/>
      <c r="Q67" s="257"/>
    </row>
  </sheetData>
  <autoFilter ref="A2:Q48"/>
  <mergeCells count="11">
    <mergeCell ref="I1:J1"/>
    <mergeCell ref="A1:D1"/>
    <mergeCell ref="E1:E2"/>
    <mergeCell ref="F1:F2"/>
    <mergeCell ref="G1:G2"/>
    <mergeCell ref="H1:H2"/>
    <mergeCell ref="Q18:Q20"/>
    <mergeCell ref="K1:M1"/>
    <mergeCell ref="N1:O1"/>
    <mergeCell ref="P1:P2"/>
    <mergeCell ref="Q1:Q2"/>
  </mergeCells>
  <pageMargins left="0.23622047244094491" right="0.23622047244094491" top="0.74803149606299213" bottom="0.74803149606299213" header="0.31496062992125984" footer="0.31496062992125984"/>
  <pageSetup paperSize="9" scale="75" firstPageNumber="65" orientation="landscape" useFirstPageNumber="1" r:id="rId1"/>
  <headerFooter>
    <oddFooter>&amp;C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30</vt:i4>
      </vt:variant>
      <vt:variant>
        <vt:lpstr>ช่วงที่มีชื่อ</vt:lpstr>
      </vt:variant>
      <vt:variant>
        <vt:i4>23</vt:i4>
      </vt:variant>
    </vt:vector>
  </HeadingPairs>
  <TitlesOfParts>
    <vt:vector size="53" baseType="lpstr">
      <vt:lpstr>สรุปงบยุทธ+ประจำ 63</vt:lpstr>
      <vt:lpstr>สรุปงบ ขับเคลื่อนยุทธ63</vt:lpstr>
      <vt:lpstr>ยุทธ1 แผนที่1</vt:lpstr>
      <vt:lpstr>ยุทธ1 แผนที่ 2</vt:lpstr>
      <vt:lpstr>ยุทธ1 แผนที่ 3</vt:lpstr>
      <vt:lpstr>ยุทธ1 แผนที่ 4</vt:lpstr>
      <vt:lpstr>ยุทธ1 แผนที่ 5</vt:lpstr>
      <vt:lpstr>ยุทธ1 แผนที่ 6</vt:lpstr>
      <vt:lpstr>ยุทธ2 แผนที่1 </vt:lpstr>
      <vt:lpstr>ยุทธ2 แผนที่2</vt:lpstr>
      <vt:lpstr>ยุทธ3  แผนที่ 1</vt:lpstr>
      <vt:lpstr>ยุทธ3  แผนที่ 2</vt:lpstr>
      <vt:lpstr>ยุทธ3  แผนที่ 3</vt:lpstr>
      <vt:lpstr>สรุปงบประมาณงานประจำ63</vt:lpstr>
      <vt:lpstr>งานประจำ ยุทธ 1</vt:lpstr>
      <vt:lpstr>งานประจำ ยุทธ 2</vt:lpstr>
      <vt:lpstr>งานประจำ ยุทธ 3</vt:lpstr>
      <vt:lpstr>ภาคผนวก</vt:lpstr>
      <vt:lpstr>สรุป</vt:lpstr>
      <vt:lpstr>ยุทธ1</vt:lpstr>
      <vt:lpstr>ยุทธ2</vt:lpstr>
      <vt:lpstr>ยุทธ3</vt:lpstr>
      <vt:lpstr>แบบแผน63</vt:lpstr>
      <vt:lpstr>จบเล่ม</vt:lpstr>
      <vt:lpstr>แบบ template</vt:lpstr>
      <vt:lpstr>สรุปงบประมาณ63</vt:lpstr>
      <vt:lpstr>pivot ประจำ</vt:lpstr>
      <vt:lpstr>สรุป ประจำ1-3</vt:lpstr>
      <vt:lpstr>pivot ยุทธ</vt:lpstr>
      <vt:lpstr>สรุป ยุทธ 1-3 </vt:lpstr>
      <vt:lpstr>'งานประจำ ยุทธ 1'!Print_Area</vt:lpstr>
      <vt:lpstr>ยุทธ1!Print_Area</vt:lpstr>
      <vt:lpstr>'ยุทธ1 แผนที่ 6'!Print_Area</vt:lpstr>
      <vt:lpstr>ยุทธ2!Print_Area</vt:lpstr>
      <vt:lpstr>'ยุทธ2 แผนที่1 '!Print_Area</vt:lpstr>
      <vt:lpstr>ยุทธ3!Print_Area</vt:lpstr>
      <vt:lpstr>'ยุทธ3  แผนที่ 3'!Print_Area</vt:lpstr>
      <vt:lpstr>สรุป!Print_Area</vt:lpstr>
      <vt:lpstr>'งานประจำ ยุทธ 1'!Print_Titles</vt:lpstr>
      <vt:lpstr>'งานประจำ ยุทธ 2'!Print_Titles</vt:lpstr>
      <vt:lpstr>'งานประจำ ยุทธ 3'!Print_Titles</vt:lpstr>
      <vt:lpstr>ยุทธ1!Print_Titles</vt:lpstr>
      <vt:lpstr>'ยุทธ1 แผนที่ 3'!Print_Titles</vt:lpstr>
      <vt:lpstr>'ยุทธ1 แผนที่ 4'!Print_Titles</vt:lpstr>
      <vt:lpstr>'ยุทธ1 แผนที่ 5'!Print_Titles</vt:lpstr>
      <vt:lpstr>'ยุทธ1 แผนที่ 6'!Print_Titles</vt:lpstr>
      <vt:lpstr>'ยุทธ1 แผนที่1'!Print_Titles</vt:lpstr>
      <vt:lpstr>ยุทธ2!Print_Titles</vt:lpstr>
      <vt:lpstr>'ยุทธ2 แผนที่1 '!Print_Titles</vt:lpstr>
      <vt:lpstr>ยุทธ3!Print_Titles</vt:lpstr>
      <vt:lpstr>'ยุทธ3  แผนที่ 1'!Print_Titles</vt:lpstr>
      <vt:lpstr>'ยุทธ3  แผนที่ 2'!Print_Titles</vt:lpstr>
      <vt:lpstr>'ยุทธ3  แผนที่ 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2020-01-30T04:37:33Z</cp:lastPrinted>
  <dcterms:created xsi:type="dcterms:W3CDTF">2019-10-03T07:50:34Z</dcterms:created>
  <dcterms:modified xsi:type="dcterms:W3CDTF">2020-03-18T07:08:02Z</dcterms:modified>
</cp:coreProperties>
</file>